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18kbi-sv21\国立吉備青少年自然の家\事業推進係\01受入関係\2026年度\"/>
    </mc:Choice>
  </mc:AlternateContent>
  <xr:revisionPtr revIDLastSave="0" documentId="13_ncr:1_{E19C2CDA-313D-4EFD-80AF-C4E84430164F}" xr6:coauthVersionLast="47" xr6:coauthVersionMax="47" xr10:uidLastSave="{00000000-0000-0000-0000-000000000000}"/>
  <bookViews>
    <workbookView xWindow="-27885" yWindow="750" windowWidth="21660" windowHeight="14835" tabRatio="650" xr2:uid="{00000000-000D-0000-FFFF-FFFF00000000}"/>
  </bookViews>
  <sheets>
    <sheet name="宿泊食事簡易試算シート" sheetId="14" r:id="rId1"/>
    <sheet name="料金試算表（食事物品含むすべて）" sheetId="13" r:id="rId2"/>
    <sheet name="施設使用料" sheetId="21" r:id="rId3"/>
    <sheet name="施設使用料（減免）" sheetId="22" r:id="rId4"/>
    <sheet name="【記入例】 施設使用料" sheetId="25" r:id="rId5"/>
    <sheet name="【記入例】 施設使用料（減免）" sheetId="26" r:id="rId6"/>
  </sheets>
  <externalReferences>
    <externalReference r:id="rId7"/>
    <externalReference r:id="rId8"/>
  </externalReferences>
  <definedNames>
    <definedName name="_xlnm._FilterDatabase" localSheetId="2" hidden="1">施設使用料!$B$5:$AE$47</definedName>
    <definedName name="_xlnm._FilterDatabase" localSheetId="0" hidden="1">宿泊食事簡易試算シート!#REF!</definedName>
    <definedName name="_xlnm._FilterDatabase" localSheetId="1" hidden="1">'料金試算表（食事物品含むすべて）'!#REF!</definedName>
    <definedName name="aaa" localSheetId="4">#REF!</definedName>
    <definedName name="aaa" localSheetId="5">#REF!</definedName>
    <definedName name="aaa" localSheetId="2">#REF!</definedName>
    <definedName name="aaa" localSheetId="3">#REF!</definedName>
    <definedName name="aaa">#REF!</definedName>
    <definedName name="aaaaaaa" localSheetId="4">#REF!</definedName>
    <definedName name="aaaaaaa" localSheetId="5">#REF!</definedName>
    <definedName name="aaaaaaa" localSheetId="2">#REF!</definedName>
    <definedName name="aaaaaaa" localSheetId="3">#REF!</definedName>
    <definedName name="aaaaaaa">#REF!</definedName>
    <definedName name="kinyuu" localSheetId="4">#REF!</definedName>
    <definedName name="kinyuu" localSheetId="5">#REF!</definedName>
    <definedName name="kinyuu" localSheetId="2">#REF!</definedName>
    <definedName name="kinyuu" localSheetId="3">#REF!</definedName>
    <definedName name="kinyuu">#REF!</definedName>
    <definedName name="_xlnm.Print_Area" localSheetId="4">'【記入例】 施設使用料'!$A$1:$AF$69</definedName>
    <definedName name="_xlnm.Print_Area" localSheetId="5">'【記入例】 施設使用料（減免）'!$A$1:$AF$46</definedName>
    <definedName name="_xlnm.Print_Area" localSheetId="2">施設使用料!$A$1:$AF$69</definedName>
    <definedName name="_xlnm.Print_Area" localSheetId="3">'施設使用料（減免）'!$A$1:$AF$46</definedName>
    <definedName name="_xlnm.Print_Area" localSheetId="0">宿泊食事簡易試算シート!$A$1:$I$42</definedName>
    <definedName name="_xlnm.Print_Area" localSheetId="1">'料金試算表（食事物品含むすべて）'!$A$1:$AX$112</definedName>
    <definedName name="qqqqq" localSheetId="4">#REF!</definedName>
    <definedName name="qqqqq" localSheetId="5">#REF!</definedName>
    <definedName name="qqqqq" localSheetId="2">#REF!</definedName>
    <definedName name="qqqqq" localSheetId="3">#REF!</definedName>
    <definedName name="qqqqq">#REF!</definedName>
    <definedName name="ｓ" localSheetId="4">#REF!</definedName>
    <definedName name="ｓ" localSheetId="5">#REF!</definedName>
    <definedName name="ｓ" localSheetId="2">#REF!</definedName>
    <definedName name="ｓ" localSheetId="3">#REF!</definedName>
    <definedName name="ｓ">#REF!</definedName>
    <definedName name="あ" localSheetId="4">#REF!</definedName>
    <definedName name="あ" localSheetId="5">#REF!</definedName>
    <definedName name="あ" localSheetId="2">#REF!</definedName>
    <definedName name="あ" localSheetId="3">#REF!</definedName>
    <definedName name="あ">#REF!</definedName>
    <definedName name="ああ" localSheetId="4">#REF!</definedName>
    <definedName name="ああ" localSheetId="5">#REF!</definedName>
    <definedName name="ああ" localSheetId="2">#REF!</definedName>
    <definedName name="ああ" localSheetId="3">#REF!</definedName>
    <definedName name="ああ">#REF!</definedName>
    <definedName name="あああああ" localSheetId="4">#REF!</definedName>
    <definedName name="あああああ" localSheetId="5">#REF!</definedName>
    <definedName name="あああああ" localSheetId="2">#REF!</definedName>
    <definedName name="あああああ" localSheetId="3">#REF!</definedName>
    <definedName name="あああああ">#REF!</definedName>
    <definedName name="あいう" localSheetId="4">#REF!</definedName>
    <definedName name="あいう" localSheetId="5">#REF!</definedName>
    <definedName name="あいう" localSheetId="2">#REF!</definedName>
    <definedName name="あいう" localSheetId="3">#REF!</definedName>
    <definedName name="あいう">#REF!</definedName>
    <definedName name="ありがとうございます。" localSheetId="4">#REF!</definedName>
    <definedName name="ありがとうございます。" localSheetId="5">#REF!</definedName>
    <definedName name="ありがとうございます。" localSheetId="2">#REF!</definedName>
    <definedName name="ありがとうございます。" localSheetId="3">#REF!</definedName>
    <definedName name="ありがとうございます。">#REF!</definedName>
    <definedName name="い" localSheetId="4">#REF!</definedName>
    <definedName name="い" localSheetId="5">#REF!</definedName>
    <definedName name="い" localSheetId="2">#REF!</definedName>
    <definedName name="い" localSheetId="3">#REF!</definedName>
    <definedName name="い">#REF!</definedName>
    <definedName name="お" localSheetId="4">#REF!</definedName>
    <definedName name="お" localSheetId="5">#REF!</definedName>
    <definedName name="お" localSheetId="2">#REF!</definedName>
    <definedName name="お" localSheetId="3">#REF!</definedName>
    <definedName name="お">#REF!</definedName>
    <definedName name="おおおお" localSheetId="4">#REF!</definedName>
    <definedName name="おおおお" localSheetId="5">#REF!</definedName>
    <definedName name="おおおお" localSheetId="2">#REF!</definedName>
    <definedName name="おおおお" localSheetId="3">#REF!</definedName>
    <definedName name="おおおお">#REF!</definedName>
    <definedName name="だんたいひょう" localSheetId="4">#REF!</definedName>
    <definedName name="だんたいひょう" localSheetId="5">#REF!</definedName>
    <definedName name="だんたいひょう" localSheetId="2">#REF!</definedName>
    <definedName name="だんたいひょう" localSheetId="3">#REF!</definedName>
    <definedName name="だんたいひょう">#REF!</definedName>
    <definedName name="や" localSheetId="4">#REF!</definedName>
    <definedName name="や" localSheetId="5">#REF!</definedName>
    <definedName name="や" localSheetId="2">#REF!</definedName>
    <definedName name="や" localSheetId="3">#REF!</definedName>
    <definedName name="や">#REF!</definedName>
    <definedName name="開始月" localSheetId="4">#REF!</definedName>
    <definedName name="開始月" localSheetId="5">#REF!</definedName>
    <definedName name="開始月" localSheetId="2">#REF!</definedName>
    <definedName name="開始月" localSheetId="3">#REF!</definedName>
    <definedName name="開始月">#REF!</definedName>
    <definedName name="開始日" localSheetId="4">#REF!</definedName>
    <definedName name="開始日" localSheetId="5">#REF!</definedName>
    <definedName name="開始日" localSheetId="2">#REF!</definedName>
    <definedName name="開始日" localSheetId="3">#REF!</definedName>
    <definedName name="開始日">#REF!</definedName>
    <definedName name="開始年" localSheetId="4">#REF!</definedName>
    <definedName name="開始年" localSheetId="5">#REF!</definedName>
    <definedName name="開始年" localSheetId="2">#REF!</definedName>
    <definedName name="開始年" localSheetId="3">#REF!</definedName>
    <definedName name="開始年">#REF!</definedName>
    <definedName name="区分" localSheetId="4">#REF!</definedName>
    <definedName name="区分" localSheetId="5">#REF!</definedName>
    <definedName name="区分" localSheetId="2">#REF!</definedName>
    <definedName name="区分" localSheetId="3">#REF!</definedName>
    <definedName name="区分">#REF!</definedName>
    <definedName name="終了月" localSheetId="4">#REF!</definedName>
    <definedName name="終了月" localSheetId="5">#REF!</definedName>
    <definedName name="終了月" localSheetId="2">#REF!</definedName>
    <definedName name="終了月" localSheetId="3">#REF!</definedName>
    <definedName name="終了月">#REF!</definedName>
    <definedName name="終了日" localSheetId="4">#REF!</definedName>
    <definedName name="終了日" localSheetId="5">#REF!</definedName>
    <definedName name="終了日" localSheetId="2">#REF!</definedName>
    <definedName name="終了日" localSheetId="3">#REF!</definedName>
    <definedName name="終了日">#REF!</definedName>
    <definedName name="終了年" localSheetId="4">#REF!</definedName>
    <definedName name="終了年" localSheetId="5">#REF!</definedName>
    <definedName name="終了年" localSheetId="2">#REF!</definedName>
    <definedName name="終了年" localSheetId="3">#REF!</definedName>
    <definedName name="終了年">#REF!</definedName>
    <definedName name="週" localSheetId="4">#REF!</definedName>
    <definedName name="週" localSheetId="5">#REF!</definedName>
    <definedName name="週" localSheetId="2">#REF!</definedName>
    <definedName name="週" localSheetId="3">#REF!</definedName>
    <definedName name="週">#REF!</definedName>
    <definedName name="場所１">[1]入浴!$Q$101:$Q$140</definedName>
    <definedName name="場所２">[1]入浴!$T$101:$T$140</definedName>
    <definedName name="担当">[1]入浴!$AF$101:$AF$108</definedName>
    <definedName name="団体名">'[2]食事数等注文票（利用1ヶ月前提出）'!$J$4</definedName>
    <definedName name="内容昼">[1]入浴!$K$101:$K$166</definedName>
    <definedName name="内容夜">[1]入浴!$N$101:$N$150</definedName>
    <definedName name="入浴時間帯">[1]入浴!$W$101:$W$110</definedName>
    <definedName name="備考１">[1]入浴!$Z$101:$Z$119</definedName>
    <definedName name="備考３">[1]入浴!$AC$125:$AC$144</definedName>
    <definedName name="利用だんたいひょう" localSheetId="4">#REF!</definedName>
    <definedName name="利用だんたいひょう" localSheetId="5">#REF!</definedName>
    <definedName name="利用だんたいひょう" localSheetId="2">#REF!</definedName>
    <definedName name="利用だんたいひょう" localSheetId="3">#REF!</definedName>
    <definedName name="利用だんたいひょう">#REF!</definedName>
    <definedName name="利用団体" localSheetId="4">#REF!</definedName>
    <definedName name="利用団体" localSheetId="5">#REF!</definedName>
    <definedName name="利用団体" localSheetId="2">#REF!</definedName>
    <definedName name="利用団体" localSheetId="3">#REF!</definedName>
    <definedName name="利用団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04" i="13" l="1"/>
  <c r="M30" i="14"/>
  <c r="N30" i="14" s="1"/>
  <c r="O30" i="14" s="1"/>
  <c r="L30" i="14"/>
  <c r="P30" i="14" s="1"/>
  <c r="E30" i="14" s="1"/>
  <c r="H30" i="14" l="1"/>
  <c r="I30" i="14" s="1"/>
  <c r="F30" i="14"/>
  <c r="N42" i="21"/>
  <c r="N44" i="21"/>
  <c r="N20" i="25"/>
  <c r="N18" i="25"/>
  <c r="N18" i="21"/>
  <c r="N20" i="21"/>
  <c r="X12" i="13" l="1"/>
  <c r="X13" i="13"/>
  <c r="N42" i="25" l="1"/>
  <c r="N44" i="25"/>
  <c r="AC21" i="26"/>
  <c r="N21" i="26"/>
  <c r="AC19" i="26"/>
  <c r="N19" i="26"/>
  <c r="AC17" i="26"/>
  <c r="N17" i="26"/>
  <c r="N13" i="26"/>
  <c r="N11" i="26"/>
  <c r="N9" i="26"/>
  <c r="AC44" i="25"/>
  <c r="AC42" i="25"/>
  <c r="AC40" i="25"/>
  <c r="N40" i="25"/>
  <c r="AC36" i="25"/>
  <c r="N36" i="25"/>
  <c r="AC34" i="25"/>
  <c r="N34" i="25"/>
  <c r="AC32" i="25"/>
  <c r="N32" i="25"/>
  <c r="AC28" i="25"/>
  <c r="N28" i="25"/>
  <c r="AC26" i="25"/>
  <c r="N26" i="25"/>
  <c r="AC24" i="25"/>
  <c r="N24" i="25"/>
  <c r="AC20" i="25"/>
  <c r="AC18" i="25"/>
  <c r="AC16" i="25"/>
  <c r="N16" i="25"/>
  <c r="AC12" i="25"/>
  <c r="N12" i="25"/>
  <c r="AC10" i="25"/>
  <c r="N10" i="25"/>
  <c r="AC8" i="25"/>
  <c r="N8" i="25"/>
  <c r="X14" i="13"/>
  <c r="N8" i="21"/>
  <c r="AC23" i="26" l="1"/>
  <c r="N15" i="26"/>
  <c r="AC22" i="25"/>
  <c r="AC46" i="25"/>
  <c r="N23" i="26"/>
  <c r="AC38" i="25"/>
  <c r="AC14" i="25"/>
  <c r="AC30" i="25"/>
  <c r="N46" i="25"/>
  <c r="N30" i="25"/>
  <c r="N38" i="25"/>
  <c r="N22" i="25"/>
  <c r="N14" i="25"/>
  <c r="W49" i="25" s="1"/>
  <c r="X26" i="26" l="1"/>
  <c r="AC44" i="21"/>
  <c r="AC42" i="21"/>
  <c r="AC40" i="21"/>
  <c r="N40" i="21"/>
  <c r="X71" i="13"/>
  <c r="X74" i="13"/>
  <c r="X75" i="13"/>
  <c r="X76" i="13"/>
  <c r="N46" i="21" l="1"/>
  <c r="AC46" i="21"/>
  <c r="AC19" i="22" l="1"/>
  <c r="AC21" i="22"/>
  <c r="AC17" i="22"/>
  <c r="N19" i="22"/>
  <c r="N21" i="22"/>
  <c r="N17" i="22"/>
  <c r="N11" i="22"/>
  <c r="N13" i="22"/>
  <c r="N9" i="22"/>
  <c r="AC36" i="21"/>
  <c r="N36" i="21"/>
  <c r="AC34" i="21"/>
  <c r="N34" i="21"/>
  <c r="AC32" i="21"/>
  <c r="N32" i="21"/>
  <c r="AC28" i="21"/>
  <c r="N28" i="21"/>
  <c r="AC26" i="21"/>
  <c r="N26" i="21"/>
  <c r="AC24" i="21"/>
  <c r="N24" i="21"/>
  <c r="AC20" i="21"/>
  <c r="AC18" i="21"/>
  <c r="AC16" i="21"/>
  <c r="N16" i="21"/>
  <c r="AC12" i="21"/>
  <c r="N12" i="21"/>
  <c r="AC10" i="21"/>
  <c r="N10" i="21"/>
  <c r="AC8" i="21"/>
  <c r="N23" i="22" l="1"/>
  <c r="AC23" i="22"/>
  <c r="N15" i="22"/>
  <c r="AC22" i="21"/>
  <c r="AC14" i="21"/>
  <c r="N38" i="21"/>
  <c r="AC38" i="21"/>
  <c r="AC30" i="21"/>
  <c r="N30" i="21"/>
  <c r="N22" i="21"/>
  <c r="N14" i="21"/>
  <c r="X26" i="22" l="1"/>
  <c r="D8" i="14" s="1"/>
  <c r="W49" i="21"/>
  <c r="X7" i="13" s="1"/>
  <c r="X8" i="13" l="1"/>
  <c r="X9" i="13" s="1"/>
  <c r="D7" i="14"/>
  <c r="D9" i="14" s="1"/>
  <c r="X15" i="13"/>
  <c r="X39" i="13" l="1"/>
  <c r="X38" i="13"/>
  <c r="X37" i="13"/>
  <c r="X98" i="13" l="1"/>
  <c r="I17" i="14" l="1"/>
  <c r="H21" i="14"/>
  <c r="F21" i="14"/>
  <c r="G20" i="14"/>
  <c r="E20" i="14"/>
  <c r="X42" i="13" l="1"/>
  <c r="X62" i="13"/>
  <c r="X102" i="13"/>
  <c r="X33" i="13"/>
  <c r="X32" i="13"/>
  <c r="X31" i="13"/>
  <c r="X30" i="13"/>
  <c r="X20" i="13"/>
  <c r="X52" i="13"/>
  <c r="X58" i="13"/>
  <c r="E37" i="14"/>
  <c r="X40" i="13"/>
  <c r="X41" i="13"/>
  <c r="L26" i="14"/>
  <c r="L27" i="14"/>
  <c r="L29" i="14"/>
  <c r="E36" i="14"/>
  <c r="E38" i="14" s="1"/>
  <c r="X63" i="13"/>
  <c r="X64" i="13"/>
  <c r="X65" i="13"/>
  <c r="X66" i="13"/>
  <c r="X67" i="13"/>
  <c r="X68" i="13"/>
  <c r="X69" i="13"/>
  <c r="X70" i="13"/>
  <c r="X77" i="13"/>
  <c r="X78" i="13"/>
  <c r="X79" i="13"/>
  <c r="X81" i="13"/>
  <c r="X83" i="13"/>
  <c r="X85" i="13"/>
  <c r="X87" i="13"/>
  <c r="X89" i="13"/>
  <c r="X91" i="13"/>
  <c r="X93" i="13"/>
  <c r="X95" i="13"/>
  <c r="X97" i="13"/>
  <c r="X99" i="13"/>
  <c r="X100" i="13"/>
  <c r="X101" i="13"/>
  <c r="X103" i="13"/>
  <c r="X105" i="13"/>
  <c r="X106" i="13"/>
  <c r="X107" i="13"/>
  <c r="X108" i="13"/>
  <c r="X110" i="13"/>
  <c r="X19" i="13"/>
  <c r="X21" i="13"/>
  <c r="X22" i="13"/>
  <c r="X23" i="13"/>
  <c r="X24" i="13"/>
  <c r="X25" i="13"/>
  <c r="X26" i="13"/>
  <c r="X27" i="13"/>
  <c r="X28" i="13"/>
  <c r="X29" i="13"/>
  <c r="X34" i="13"/>
  <c r="X35" i="13"/>
  <c r="X36" i="13"/>
  <c r="X43" i="13"/>
  <c r="X44" i="13"/>
  <c r="X45" i="13"/>
  <c r="X46" i="13"/>
  <c r="X47" i="13"/>
  <c r="X48" i="13"/>
  <c r="X49" i="13"/>
  <c r="X50" i="13"/>
  <c r="X51" i="13"/>
  <c r="X53" i="13"/>
  <c r="X59" i="13"/>
  <c r="X54" i="13"/>
  <c r="X55" i="13"/>
  <c r="X56" i="13"/>
  <c r="X60" i="13"/>
  <c r="X57" i="13"/>
  <c r="M27" i="14"/>
  <c r="N27" i="14" s="1"/>
  <c r="O27" i="14" s="1"/>
  <c r="L28" i="14"/>
  <c r="M28" i="14"/>
  <c r="N28" i="14" s="1"/>
  <c r="O28" i="14" s="1"/>
  <c r="M29" i="14"/>
  <c r="N29" i="14" s="1"/>
  <c r="O29" i="14" s="1"/>
  <c r="L31" i="14"/>
  <c r="M31" i="14"/>
  <c r="N31" i="14" s="1"/>
  <c r="O31" i="14" s="1"/>
  <c r="L32" i="14"/>
  <c r="M32" i="14"/>
  <c r="N32" i="14" s="1"/>
  <c r="O32" i="14" s="1"/>
  <c r="M26" i="14"/>
  <c r="N26" i="14" s="1"/>
  <c r="O26" i="14" s="1"/>
  <c r="I18" i="14"/>
  <c r="I19" i="14"/>
  <c r="D21" i="14"/>
  <c r="U112" i="13" l="1"/>
  <c r="U61" i="13"/>
  <c r="P32" i="14"/>
  <c r="E32" i="14" s="1"/>
  <c r="F32" i="14" s="1"/>
  <c r="P31" i="14"/>
  <c r="E31" i="14" s="1"/>
  <c r="P29" i="14"/>
  <c r="E29" i="14" s="1"/>
  <c r="F29" i="14" s="1"/>
  <c r="P28" i="14"/>
  <c r="E28" i="14" s="1"/>
  <c r="F28" i="14" s="1"/>
  <c r="P27" i="14"/>
  <c r="E27" i="14" s="1"/>
  <c r="F27" i="14" s="1"/>
  <c r="P26" i="14"/>
  <c r="E26" i="14" s="1"/>
  <c r="F26" i="14" s="1"/>
  <c r="I20" i="14"/>
  <c r="I21" i="14" s="1"/>
  <c r="AR2" i="13" l="1"/>
  <c r="F31" i="14"/>
  <c r="F33" i="14" s="1"/>
  <c r="H31" i="14"/>
  <c r="I31" i="14" s="1"/>
  <c r="H28" i="14"/>
  <c r="I28" i="14" s="1"/>
  <c r="H29" i="14"/>
  <c r="I29" i="14" s="1"/>
  <c r="H27" i="14"/>
  <c r="I27" i="14" s="1"/>
  <c r="H26" i="14"/>
  <c r="I26" i="14" s="1"/>
  <c r="I33" i="14" s="1"/>
  <c r="I38" i="14" l="1"/>
  <c r="H4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tc={9B0375CF-85A3-409F-8730-40997C58ABB5}</author>
    <author>tc={70AA0636-E64D-4683-BC5E-366EC57B8EE8}</author>
  </authors>
  <commentList>
    <comment ref="N14" authorId="0" shapeId="0" xr:uid="{D6D4E000-FF3E-443C-9B61-94979D4B8640}">
      <text>
        <r>
          <rPr>
            <sz val="11"/>
            <color rgb="FF000000"/>
            <rFont val="MS PGothic"/>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条件付きにする</t>
        </r>
      </text>
    </comment>
    <comment ref="AC14" authorId="1" shapeId="0" xr:uid="{26405CA1-DC62-4DF6-AAC9-AB77D211B966}">
      <text>
        <r>
          <rPr>
            <sz val="11"/>
            <color rgb="FF000000"/>
            <rFont val="MS PGothic"/>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条件付きにする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tc={9B0375CF-85A3-409F-8730-40997C58ABB5}</author>
    <author>tc={70AA0636-E64D-4683-BC5E-366EC57B8EE8}</author>
  </authors>
  <commentList>
    <comment ref="N14" authorId="0" shapeId="0" xr:uid="{8D30390A-0FD7-4296-B7CF-F4FF0A1E4997}">
      <text>
        <r>
          <rPr>
            <sz val="11"/>
            <color rgb="FF000000"/>
            <rFont val="MS PGothic"/>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条件付きにする</t>
        </r>
      </text>
    </comment>
    <comment ref="AC14" authorId="1" shapeId="0" xr:uid="{42C897D4-39F7-4861-B9DF-6812F1D2B705}">
      <text>
        <r>
          <rPr>
            <sz val="11"/>
            <color rgb="FF000000"/>
            <rFont val="MS PGothic"/>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条件付きにする</t>
        </r>
      </text>
    </comment>
  </commentList>
</comments>
</file>

<file path=xl/sharedStrings.xml><?xml version="1.0" encoding="utf-8"?>
<sst xmlns="http://schemas.openxmlformats.org/spreadsheetml/2006/main" count="618" uniqueCount="319">
  <si>
    <t>小計</t>
    <rPh sb="0" eb="2">
      <t>ショウケイ</t>
    </rPh>
    <phoneticPr fontId="1"/>
  </si>
  <si>
    <t>夕食</t>
    <rPh sb="0" eb="1">
      <t>ユウ</t>
    </rPh>
    <rPh sb="1" eb="2">
      <t>タ</t>
    </rPh>
    <phoneticPr fontId="1"/>
  </si>
  <si>
    <t>朝食</t>
    <rPh sb="0" eb="1">
      <t>アサ</t>
    </rPh>
    <rPh sb="1" eb="2">
      <t>ショク</t>
    </rPh>
    <phoneticPr fontId="1"/>
  </si>
  <si>
    <t>昼食</t>
    <rPh sb="0" eb="1">
      <t>ヒル</t>
    </rPh>
    <rPh sb="1" eb="2">
      <t>ショク</t>
    </rPh>
    <phoneticPr fontId="1"/>
  </si>
  <si>
    <t>小学生</t>
    <rPh sb="0" eb="3">
      <t>ショウガクセイ</t>
    </rPh>
    <phoneticPr fontId="1"/>
  </si>
  <si>
    <t>中学生以上</t>
    <rPh sb="0" eb="3">
      <t>チュウガクセイ</t>
    </rPh>
    <rPh sb="3" eb="5">
      <t>イジョウ</t>
    </rPh>
    <phoneticPr fontId="1"/>
  </si>
  <si>
    <t>人数</t>
    <rPh sb="0" eb="2">
      <t>ニンズウ</t>
    </rPh>
    <phoneticPr fontId="1"/>
  </si>
  <si>
    <t>幼児（3歳以下）</t>
    <rPh sb="0" eb="2">
      <t>ヨウジ</t>
    </rPh>
    <rPh sb="4" eb="5">
      <t>サイ</t>
    </rPh>
    <rPh sb="5" eb="7">
      <t>イカ</t>
    </rPh>
    <phoneticPr fontId="1"/>
  </si>
  <si>
    <t>年齢</t>
    <rPh sb="0" eb="2">
      <t>ネンレイ</t>
    </rPh>
    <phoneticPr fontId="1"/>
  </si>
  <si>
    <t>使い方</t>
    <rPh sb="0" eb="1">
      <t>ツカ</t>
    </rPh>
    <rPh sb="2" eb="3">
      <t>カタ</t>
    </rPh>
    <phoneticPr fontId="1"/>
  </si>
  <si>
    <t>野菜サラダ</t>
    <rPh sb="0" eb="2">
      <t>ヤサイ</t>
    </rPh>
    <phoneticPr fontId="1"/>
  </si>
  <si>
    <t>焼きそば</t>
    <rPh sb="0" eb="1">
      <t>ヤ</t>
    </rPh>
    <phoneticPr fontId="1"/>
  </si>
  <si>
    <t>不要</t>
    <rPh sb="0" eb="2">
      <t>フヨウ</t>
    </rPh>
    <phoneticPr fontId="1"/>
  </si>
  <si>
    <t>単価</t>
    <rPh sb="0" eb="2">
      <t>タンカ</t>
    </rPh>
    <phoneticPr fontId="1"/>
  </si>
  <si>
    <t>食事人数</t>
  </si>
  <si>
    <t>8人前
セット
単価</t>
  </si>
  <si>
    <t>金額</t>
  </si>
  <si>
    <t>まき
単価</t>
  </si>
  <si>
    <t>まき
金額合計</t>
  </si>
  <si>
    <r>
      <t xml:space="preserve">まき
推奨数
</t>
    </r>
    <r>
      <rPr>
        <sz val="9"/>
        <rFont val="HG丸ｺﾞｼｯｸM-PRO"/>
        <family val="3"/>
        <charset val="128"/>
      </rPr>
      <t>（1セット1.5束）</t>
    </r>
    <phoneticPr fontId="1"/>
  </si>
  <si>
    <t>（３）野外炊事（人数を入力してください）</t>
    <rPh sb="3" eb="5">
      <t>ヤガイ</t>
    </rPh>
    <rPh sb="5" eb="7">
      <t>スイジ</t>
    </rPh>
    <phoneticPr fontId="1"/>
  </si>
  <si>
    <t>レストラン</t>
    <phoneticPr fontId="1"/>
  </si>
  <si>
    <t>4歳以上</t>
    <phoneticPr fontId="1"/>
  </si>
  <si>
    <t>ポークカレー</t>
    <phoneticPr fontId="1"/>
  </si>
  <si>
    <t>整数部分</t>
    <rPh sb="0" eb="2">
      <t>セイスウ</t>
    </rPh>
    <rPh sb="2" eb="4">
      <t>ブブン</t>
    </rPh>
    <phoneticPr fontId="1"/>
  </si>
  <si>
    <t>少数部分</t>
    <rPh sb="0" eb="2">
      <t>ショウスウ</t>
    </rPh>
    <rPh sb="2" eb="4">
      <t>ブブン</t>
    </rPh>
    <phoneticPr fontId="1"/>
  </si>
  <si>
    <t>補正</t>
    <rPh sb="0" eb="2">
      <t>ホセイ</t>
    </rPh>
    <phoneticPr fontId="1"/>
  </si>
  <si>
    <t>結果</t>
    <rPh sb="0" eb="2">
      <t>ケッカ</t>
    </rPh>
    <phoneticPr fontId="1"/>
  </si>
  <si>
    <t>/8</t>
    <phoneticPr fontId="1"/>
  </si>
  <si>
    <t>合　計</t>
    <rPh sb="0" eb="1">
      <t>ごう</t>
    </rPh>
    <rPh sb="2" eb="3">
      <t>けい</t>
    </rPh>
    <phoneticPr fontId="1" type="Hiragana" alignment="distributed"/>
  </si>
  <si>
    <t>品　目　等</t>
    <rPh sb="0" eb="1">
      <t>しな</t>
    </rPh>
    <rPh sb="2" eb="3">
      <t>め</t>
    </rPh>
    <rPh sb="4" eb="5">
      <t>とう</t>
    </rPh>
    <phoneticPr fontId="1" type="Hiragana" alignment="distributed"/>
  </si>
  <si>
    <t>金　額</t>
    <rPh sb="0" eb="1">
      <t>きん</t>
    </rPh>
    <rPh sb="2" eb="3">
      <t>がく</t>
    </rPh>
    <phoneticPr fontId="1" type="Hiragana" alignment="distributed"/>
  </si>
  <si>
    <t>数</t>
    <rPh sb="0" eb="1">
      <t>かず</t>
    </rPh>
    <phoneticPr fontId="1" type="Hiragana" alignment="distributed"/>
  </si>
  <si>
    <t>小　計</t>
    <rPh sb="0" eb="1">
      <t>しょう</t>
    </rPh>
    <rPh sb="2" eb="3">
      <t>けい</t>
    </rPh>
    <phoneticPr fontId="1" type="Hiragana" alignment="distributed"/>
  </si>
  <si>
    <t>備　　考</t>
    <rPh sb="0" eb="1">
      <t>そなえ</t>
    </rPh>
    <rPh sb="3" eb="4">
      <t>こう</t>
    </rPh>
    <phoneticPr fontId="1" type="Hiragana" alignment="distributed"/>
  </si>
  <si>
    <t>日用品等</t>
    <rPh sb="0" eb="3">
      <t>にちようひん</t>
    </rPh>
    <rPh sb="3" eb="4">
      <t>など</t>
    </rPh>
    <phoneticPr fontId="1" type="Hiragana" alignment="distributed"/>
  </si>
  <si>
    <t>乾電池(単1)</t>
    <rPh sb="0" eb="3">
      <t>かんでんち</t>
    </rPh>
    <rPh sb="4" eb="5">
      <t>たん</t>
    </rPh>
    <phoneticPr fontId="1" type="Hiragana" alignment="distributed"/>
  </si>
  <si>
    <t>2本入り</t>
    <rPh sb="1" eb="2">
      <t>ほん</t>
    </rPh>
    <rPh sb="2" eb="3">
      <t>い</t>
    </rPh>
    <phoneticPr fontId="1" type="Hiragana" alignment="distributed"/>
  </si>
  <si>
    <t>1本</t>
    <rPh sb="1" eb="2">
      <t>ほん</t>
    </rPh>
    <phoneticPr fontId="1" type="Hiragana" alignment="distributed"/>
  </si>
  <si>
    <t>リンスインシャンプー</t>
  </si>
  <si>
    <t>使い捨て歯ブラシ</t>
    <rPh sb="0" eb="1">
      <t>つか</t>
    </rPh>
    <rPh sb="2" eb="3">
      <t>す</t>
    </rPh>
    <rPh sb="4" eb="5">
      <t>は</t>
    </rPh>
    <phoneticPr fontId="1" type="Hiragana" alignment="distributed"/>
  </si>
  <si>
    <t>タオル</t>
  </si>
  <si>
    <t>1枚</t>
    <rPh sb="1" eb="2">
      <t>まい</t>
    </rPh>
    <phoneticPr fontId="1" type="Hiragana" alignment="distributed"/>
  </si>
  <si>
    <t>石鹸</t>
    <rPh sb="0" eb="2">
      <t>せっけん</t>
    </rPh>
    <phoneticPr fontId="1" type="Hiragana" alignment="distributed"/>
  </si>
  <si>
    <t>1個</t>
    <rPh sb="1" eb="2">
      <t>こ</t>
    </rPh>
    <phoneticPr fontId="1" type="Hiragana" alignment="distributed"/>
  </si>
  <si>
    <t>ごみ袋</t>
    <rPh sb="2" eb="3">
      <t>ふくろ</t>
    </rPh>
    <phoneticPr fontId="1" type="Hiragana" alignment="distributed"/>
  </si>
  <si>
    <t>大1枚(45ℓ)</t>
    <rPh sb="0" eb="1">
      <t>だい</t>
    </rPh>
    <rPh sb="2" eb="3">
      <t>まい</t>
    </rPh>
    <phoneticPr fontId="1" type="Hiragana" alignment="distributed"/>
  </si>
  <si>
    <t>生理用品</t>
    <rPh sb="0" eb="2">
      <t>せいり</t>
    </rPh>
    <rPh sb="2" eb="4">
      <t>ようひん</t>
    </rPh>
    <phoneticPr fontId="1" type="Hiragana" alignment="distributed"/>
  </si>
  <si>
    <t>紙コップ</t>
    <rPh sb="0" eb="1">
      <t>かみ</t>
    </rPh>
    <phoneticPr fontId="1" type="Hiragana" alignment="distributed"/>
  </si>
  <si>
    <t>紙皿</t>
    <rPh sb="0" eb="1">
      <t>かみ</t>
    </rPh>
    <rPh sb="1" eb="2">
      <t>ざら</t>
    </rPh>
    <phoneticPr fontId="1" type="Hiragana" alignment="distributed"/>
  </si>
  <si>
    <t>氷</t>
    <rPh sb="0" eb="1">
      <t>こおり</t>
    </rPh>
    <phoneticPr fontId="1" type="Hiragana" alignment="distributed"/>
  </si>
  <si>
    <t>1kg(バラ)</t>
    <phoneticPr fontId="1" type="Hiragana" alignment="distributed"/>
  </si>
  <si>
    <t>1.7kg(平板)</t>
    <phoneticPr fontId="1" type="Hiragana" alignment="distributed"/>
  </si>
  <si>
    <t>FAX</t>
  </si>
  <si>
    <t>1回</t>
    <rPh sb="1" eb="2">
      <t>かい</t>
    </rPh>
    <phoneticPr fontId="1" type="Hiragana" alignment="distributed"/>
  </si>
  <si>
    <t>教材等</t>
    <phoneticPr fontId="1" type="Hiragana" alignment="distributed"/>
  </si>
  <si>
    <t>竹細工</t>
    <rPh sb="0" eb="1">
      <t>たけ</t>
    </rPh>
    <rPh sb="1" eb="3">
      <t>ざいく</t>
    </rPh>
    <phoneticPr fontId="1" type="Hiragana" alignment="distributed"/>
  </si>
  <si>
    <t>5人分</t>
    <rPh sb="1" eb="3">
      <t>にんぶん</t>
    </rPh>
    <phoneticPr fontId="1" type="Hiragana" alignment="distributed"/>
  </si>
  <si>
    <t>焼き板</t>
    <rPh sb="0" eb="1">
      <t>や</t>
    </rPh>
    <rPh sb="2" eb="3">
      <t>いた</t>
    </rPh>
    <phoneticPr fontId="1" type="Hiragana" alignment="distributed"/>
  </si>
  <si>
    <t>釣り</t>
    <rPh sb="0" eb="1">
      <t>つ</t>
    </rPh>
    <phoneticPr fontId="1" type="Hiragana" alignment="distributed"/>
  </si>
  <si>
    <t>魚釣りセット</t>
    <rPh sb="0" eb="1">
      <t>さかな</t>
    </rPh>
    <rPh sb="1" eb="2">
      <t>つ</t>
    </rPh>
    <phoneticPr fontId="1" type="Hiragana" alignment="distributed"/>
  </si>
  <si>
    <t>釣り餌(練り餌)</t>
    <rPh sb="0" eb="1">
      <t>つ</t>
    </rPh>
    <rPh sb="2" eb="3">
      <t>えさ</t>
    </rPh>
    <rPh sb="4" eb="5">
      <t>ね</t>
    </rPh>
    <rPh sb="6" eb="7">
      <t>えさ</t>
    </rPh>
    <phoneticPr fontId="1" type="Hiragana" alignment="distributed"/>
  </si>
  <si>
    <t>火起こし</t>
    <rPh sb="0" eb="1">
      <t>ひ</t>
    </rPh>
    <rPh sb="1" eb="2">
      <t>お</t>
    </rPh>
    <phoneticPr fontId="1" type="Hiragana" alignment="distributed"/>
  </si>
  <si>
    <t>まいぎり式火起こし一式</t>
    <rPh sb="4" eb="5">
      <t>しき</t>
    </rPh>
    <rPh sb="5" eb="6">
      <t>ひ</t>
    </rPh>
    <rPh sb="6" eb="7">
      <t>お</t>
    </rPh>
    <rPh sb="9" eb="11">
      <t>いっしき</t>
    </rPh>
    <phoneticPr fontId="1" type="Hiragana" alignment="distributed"/>
  </si>
  <si>
    <t>まいぎり式替え芯</t>
    <rPh sb="4" eb="5">
      <t>しき</t>
    </rPh>
    <rPh sb="5" eb="6">
      <t>たい</t>
    </rPh>
    <rPh sb="7" eb="8">
      <t>しん</t>
    </rPh>
    <phoneticPr fontId="1" type="Hiragana" alignment="distributed"/>
  </si>
  <si>
    <t>火きり板</t>
    <rPh sb="0" eb="1">
      <t>ひ</t>
    </rPh>
    <rPh sb="3" eb="4">
      <t>いた</t>
    </rPh>
    <phoneticPr fontId="1" type="Hiragana" alignment="distributed"/>
  </si>
  <si>
    <t>発火用かんなクズ</t>
    <rPh sb="0" eb="2">
      <t>はっか</t>
    </rPh>
    <rPh sb="2" eb="3">
      <t>よう</t>
    </rPh>
    <phoneticPr fontId="1" type="Hiragana" alignment="distributed"/>
  </si>
  <si>
    <t>1袋</t>
    <rPh sb="1" eb="2">
      <t>ふくろ</t>
    </rPh>
    <phoneticPr fontId="1" type="Hiragana" alignment="distributed"/>
  </si>
  <si>
    <t>麻布</t>
    <rPh sb="0" eb="2">
      <t>あさぬの</t>
    </rPh>
    <phoneticPr fontId="1" type="Hiragana" alignment="distributed"/>
  </si>
  <si>
    <t>着火剤</t>
    <rPh sb="0" eb="2">
      <t>ちゃっか</t>
    </rPh>
    <rPh sb="2" eb="3">
      <t>ざい</t>
    </rPh>
    <phoneticPr fontId="1" type="Hiragana" alignment="distributed"/>
  </si>
  <si>
    <t>3号ろうそく</t>
    <rPh sb="1" eb="2">
      <t>ごう</t>
    </rPh>
    <phoneticPr fontId="1" type="Hiragana" alignment="distributed"/>
  </si>
  <si>
    <t>ペンダント</t>
  </si>
  <si>
    <t>紐，金具付き</t>
    <rPh sb="0" eb="1">
      <t>ひも</t>
    </rPh>
    <rPh sb="2" eb="4">
      <t>かなぐ</t>
    </rPh>
    <rPh sb="4" eb="5">
      <t>つ</t>
    </rPh>
    <phoneticPr fontId="1" type="Hiragana" alignment="distributed"/>
  </si>
  <si>
    <t>コースター</t>
  </si>
  <si>
    <t>紙ヤスリ付き</t>
    <rPh sb="0" eb="1">
      <t>かみ</t>
    </rPh>
    <rPh sb="4" eb="5">
      <t>つ</t>
    </rPh>
    <phoneticPr fontId="1" type="Hiragana" alignment="distributed"/>
  </si>
  <si>
    <t>プラホビー</t>
  </si>
  <si>
    <t>1機分(ブーメラン用紙)</t>
    <rPh sb="1" eb="2">
      <t>き</t>
    </rPh>
    <rPh sb="2" eb="3">
      <t>ぶん</t>
    </rPh>
    <phoneticPr fontId="1" type="Hiragana" alignment="distributed"/>
  </si>
  <si>
    <t>ネイチャーパウチ用シート</t>
    <rPh sb="8" eb="9">
      <t>よう</t>
    </rPh>
    <phoneticPr fontId="1" type="Hiragana" alignment="distributed"/>
  </si>
  <si>
    <t>はがき大</t>
    <rPh sb="3" eb="4">
      <t>だい</t>
    </rPh>
    <phoneticPr fontId="1" type="Hiragana" alignment="distributed"/>
  </si>
  <si>
    <t>七宝焼</t>
    <rPh sb="0" eb="2">
      <t>しっぽう</t>
    </rPh>
    <rPh sb="2" eb="3">
      <t>や</t>
    </rPh>
    <phoneticPr fontId="1" type="Hiragana" alignment="distributed"/>
  </si>
  <si>
    <t>朝食</t>
    <rPh sb="0" eb="2">
      <t>ちょうしょく</t>
    </rPh>
    <phoneticPr fontId="1" type="Hiragana" alignment="distributed"/>
  </si>
  <si>
    <t>昼食</t>
    <rPh sb="0" eb="2">
      <t>ちゅうしょく</t>
    </rPh>
    <phoneticPr fontId="1" type="Hiragana" alignment="distributed"/>
  </si>
  <si>
    <t>夕食</t>
    <rPh sb="0" eb="2">
      <t>ゆうしょく</t>
    </rPh>
    <phoneticPr fontId="1" type="Hiragana" alignment="distributed"/>
  </si>
  <si>
    <t>弁当</t>
    <rPh sb="0" eb="2">
      <t>べんとう</t>
    </rPh>
    <phoneticPr fontId="1" type="Hiragana" alignment="distributed"/>
  </si>
  <si>
    <t>レタス，きゅうり，トマト，ドレッシング</t>
  </si>
  <si>
    <t>お米</t>
    <rPh sb="1" eb="2">
      <t>こめ</t>
    </rPh>
    <phoneticPr fontId="1" type="Hiragana" alignment="distributed"/>
  </si>
  <si>
    <t>追加分（100gあたり）</t>
    <rPh sb="0" eb="3">
      <t>ついかぶん</t>
    </rPh>
    <phoneticPr fontId="1" type="Hiragana" alignment="distributed"/>
  </si>
  <si>
    <t>要相談</t>
    <rPh sb="0" eb="1">
      <t>よう</t>
    </rPh>
    <rPh sb="1" eb="3">
      <t>そうだん</t>
    </rPh>
    <phoneticPr fontId="1" type="Hiragana" alignment="distributed"/>
  </si>
  <si>
    <t>時価</t>
    <rPh sb="0" eb="2">
      <t>じか</t>
    </rPh>
    <phoneticPr fontId="1" type="Hiragana" alignment="distributed"/>
  </si>
  <si>
    <t>カッター活動</t>
    <phoneticPr fontId="1" type="Hiragana" alignment="distributed"/>
  </si>
  <si>
    <t>焼き板A</t>
    <phoneticPr fontId="1" type="Hiragana" alignment="distributed"/>
  </si>
  <si>
    <t>焼き板B</t>
    <phoneticPr fontId="1" type="Hiragana" alignment="distributed"/>
  </si>
  <si>
    <t>フリューサンド</t>
    <phoneticPr fontId="1" type="Hiragana" alignment="distributed"/>
  </si>
  <si>
    <t>中学生以上</t>
    <phoneticPr fontId="1" type="Hiragana" alignment="distributed"/>
  </si>
  <si>
    <t>小学生</t>
    <phoneticPr fontId="1" type="Hiragana" alignment="distributed"/>
  </si>
  <si>
    <t>中学生以上</t>
    <phoneticPr fontId="1" type="Hiragana" alignment="distributed"/>
  </si>
  <si>
    <t>弁当セットA</t>
    <phoneticPr fontId="1" type="Hiragana" alignment="distributed"/>
  </si>
  <si>
    <t>弁当セットB</t>
    <phoneticPr fontId="1" type="Hiragana" alignment="distributed"/>
  </si>
  <si>
    <t>携帯食</t>
    <phoneticPr fontId="1" type="Hiragana" alignment="distributed"/>
  </si>
  <si>
    <t>C</t>
    <phoneticPr fontId="1" type="Hiragana" alignment="distributed"/>
  </si>
  <si>
    <t>バターロール(１人３個)，マーガリン，ジャム，</t>
    <phoneticPr fontId="1" type="Hiragana" alignment="distributed"/>
  </si>
  <si>
    <t>米(960g)，豚肉，じゃがいも，人参，たまねぎ，</t>
    <phoneticPr fontId="1" type="Hiragana" alignment="distributed"/>
  </si>
  <si>
    <t>米(960g)，牛肉，たまねぎ，糸こんにゃく，砂糖，醤油，</t>
    <phoneticPr fontId="1" type="Hiragana" alignment="distributed"/>
  </si>
  <si>
    <t>米(960g)，牛肉，たまねぎ，マッシュルーム，グリンピース，</t>
    <phoneticPr fontId="1" type="Hiragana" alignment="distributed"/>
  </si>
  <si>
    <t>米(960g)，牛肉，焼肉のたれ，キャベツ，人参，たまねぎ，</t>
    <phoneticPr fontId="1" type="Hiragana" alignment="distributed"/>
  </si>
  <si>
    <t>オードブル</t>
    <phoneticPr fontId="1" type="Hiragana" alignment="distributed"/>
  </si>
  <si>
    <t>ツイストケーキ</t>
    <phoneticPr fontId="1" type="Hiragana" alignment="distributed"/>
  </si>
  <si>
    <t>うどん作り</t>
    <phoneticPr fontId="1" type="Hiragana" alignment="distributed"/>
  </si>
  <si>
    <t>ペットボトル（500mℓ）</t>
    <phoneticPr fontId="1" type="Hiragana" alignment="distributed"/>
  </si>
  <si>
    <t>ペットボトル（1.5ℓ）</t>
    <phoneticPr fontId="1" type="Hiragana" alignment="distributed"/>
  </si>
  <si>
    <t>ペットボトル（2ℓ）</t>
    <phoneticPr fontId="1" type="Hiragana" alignment="distributed"/>
  </si>
  <si>
    <t>パックジュース</t>
    <phoneticPr fontId="1" type="Hiragana" alignment="distributed"/>
  </si>
  <si>
    <t>牛乳，コーヒー牛乳，オレンジジュース，アップルジュース等</t>
    <phoneticPr fontId="1" type="Hiragana" alignment="distributed"/>
  </si>
  <si>
    <t>アイスクリーム</t>
    <phoneticPr fontId="1" type="Hiragana" alignment="distributed"/>
  </si>
  <si>
    <t>カップ入かき氷もあり</t>
    <phoneticPr fontId="1" type="Hiragana" alignment="distributed"/>
  </si>
  <si>
    <t>菓子</t>
    <phoneticPr fontId="1" type="Hiragana" alignment="distributed"/>
  </si>
  <si>
    <t>詰め合わせも可</t>
    <phoneticPr fontId="1" type="Hiragana" alignment="distributed"/>
  </si>
  <si>
    <t>菓子パン</t>
    <phoneticPr fontId="1" type="Hiragana" alignment="distributed"/>
  </si>
  <si>
    <t>くだもの</t>
    <phoneticPr fontId="1" type="Hiragana" alignment="distributed"/>
  </si>
  <si>
    <t>（季節物）スイカ，もも，なし，ぶどう，バナナ，オレンジ　※ナイフは団体準備</t>
    <phoneticPr fontId="1" type="Hiragana" alignment="distributed"/>
  </si>
  <si>
    <t>標準
セット数
（人数÷８基準）</t>
    <phoneticPr fontId="1"/>
  </si>
  <si>
    <t>1枚（14穴）</t>
    <rPh sb="1" eb="2">
      <t>まい</t>
    </rPh>
    <rPh sb="5" eb="6">
      <t>あな</t>
    </rPh>
    <phoneticPr fontId="1" type="Hiragana" alignment="distributed"/>
  </si>
  <si>
    <t>連続する３時間（講師一人あたり）</t>
    <phoneticPr fontId="1" type="Hiragana" alignment="distributed"/>
  </si>
  <si>
    <t>宿泊＆食事料金  簡易計算シート</t>
    <rPh sb="9" eb="11">
      <t>カンイ</t>
    </rPh>
    <phoneticPr fontId="1"/>
  </si>
  <si>
    <t>1本（キャンドルのつどい）</t>
    <rPh sb="1" eb="2">
      <t>ほん</t>
    </rPh>
    <phoneticPr fontId="1" type="Hiragana" alignment="distributed"/>
  </si>
  <si>
    <t>個数</t>
    <rPh sb="0" eb="2">
      <t>コスウ</t>
    </rPh>
    <phoneticPr fontId="1"/>
  </si>
  <si>
    <t>金額</t>
    <rPh sb="0" eb="2">
      <t>キンガク</t>
    </rPh>
    <phoneticPr fontId="1"/>
  </si>
  <si>
    <t>粉クレンザー</t>
    <rPh sb="0" eb="1">
      <t>コナ</t>
    </rPh>
    <phoneticPr fontId="1"/>
  </si>
  <si>
    <t>粉クレンザー</t>
    <rPh sb="0" eb="1">
      <t>こな</t>
    </rPh>
    <phoneticPr fontId="1" type="Hiragana" alignment="distributed"/>
  </si>
  <si>
    <t>乾電池(単2)</t>
    <rPh sb="0" eb="3">
      <t>かんでんち</t>
    </rPh>
    <rPh sb="4" eb="5">
      <t>たん</t>
    </rPh>
    <phoneticPr fontId="1" type="Hiragana" alignment="distributed"/>
  </si>
  <si>
    <t>洗濯用洗剤</t>
    <rPh sb="0" eb="3">
      <t>センタクヨウ</t>
    </rPh>
    <rPh sb="3" eb="5">
      <t>センザイ</t>
    </rPh>
    <phoneticPr fontId="1"/>
  </si>
  <si>
    <t>軍手</t>
    <rPh sb="0" eb="2">
      <t>グンテ</t>
    </rPh>
    <phoneticPr fontId="1"/>
  </si>
  <si>
    <t>子ども用軍手</t>
    <rPh sb="0" eb="1">
      <t>コ</t>
    </rPh>
    <rPh sb="3" eb="4">
      <t>ヨウ</t>
    </rPh>
    <rPh sb="4" eb="6">
      <t>グンテ</t>
    </rPh>
    <phoneticPr fontId="1"/>
  </si>
  <si>
    <t>1双</t>
    <rPh sb="1" eb="2">
      <t>そう</t>
    </rPh>
    <phoneticPr fontId="1" type="Hiragana" alignment="distributed"/>
  </si>
  <si>
    <t>糸，針，おもり，浮き（2セット入）</t>
    <rPh sb="0" eb="1">
      <t>いと</t>
    </rPh>
    <rPh sb="2" eb="3">
      <t>はり</t>
    </rPh>
    <rPh sb="8" eb="9">
      <t>う</t>
    </rPh>
    <rPh sb="15" eb="16">
      <t>い</t>
    </rPh>
    <phoneticPr fontId="1" type="Hiragana" alignment="distributed"/>
  </si>
  <si>
    <t>コピー</t>
    <phoneticPr fontId="1"/>
  </si>
  <si>
    <t>1セット（火起こし器１台，替え芯１本，火きり板１枚，かんなクズ１袋，麻布１枚）</t>
    <rPh sb="5" eb="6">
      <t>ヒ</t>
    </rPh>
    <rPh sb="6" eb="7">
      <t>オ</t>
    </rPh>
    <rPh sb="9" eb="10">
      <t>キ</t>
    </rPh>
    <rPh sb="11" eb="12">
      <t>ダイ</t>
    </rPh>
    <rPh sb="13" eb="14">
      <t>カ</t>
    </rPh>
    <rPh sb="15" eb="16">
      <t>シン</t>
    </rPh>
    <rPh sb="17" eb="18">
      <t>ホン</t>
    </rPh>
    <rPh sb="19" eb="20">
      <t>ヒ</t>
    </rPh>
    <rPh sb="22" eb="23">
      <t>イタ</t>
    </rPh>
    <rPh sb="24" eb="25">
      <t>マイ</t>
    </rPh>
    <rPh sb="32" eb="33">
      <t>フクロ</t>
    </rPh>
    <rPh sb="34" eb="36">
      <t>アサヌノ</t>
    </rPh>
    <rPh sb="37" eb="38">
      <t>マイ</t>
    </rPh>
    <phoneticPr fontId="1"/>
  </si>
  <si>
    <t>おにぎりおかずセット</t>
    <phoneticPr fontId="1" type="Hiragana" alignment="distributed"/>
  </si>
  <si>
    <t>かき揚げセット ※調理済</t>
    <phoneticPr fontId="1" type="Hiragana" alignment="distributed"/>
  </si>
  <si>
    <t>ジャム・クリーム・コーヒー・バナナ・白あん・黒あん・スペシャルサンド</t>
    <phoneticPr fontId="1" type="Hiragana" alignment="distributed"/>
  </si>
  <si>
    <t>トラベル用1パック20枚</t>
    <rPh sb="4" eb="5">
      <t>よう</t>
    </rPh>
    <rPh sb="11" eb="12">
      <t>まい</t>
    </rPh>
    <phoneticPr fontId="1" type="Hiragana" alignment="distributed"/>
  </si>
  <si>
    <t>吉備アドベンチャープログラム</t>
    <rPh sb="0" eb="2">
      <t>きび</t>
    </rPh>
    <phoneticPr fontId="1" type="Hiragana" alignment="distributed"/>
  </si>
  <si>
    <t>連続する1時間（講師一人あたり）</t>
    <rPh sb="8" eb="10">
      <t>こうし</t>
    </rPh>
    <rPh sb="10" eb="12">
      <t>ひとり</t>
    </rPh>
    <phoneticPr fontId="1" type="Hiragana" alignment="distributed"/>
  </si>
  <si>
    <t>連続する３時間</t>
    <phoneticPr fontId="1" type="Hiragana" alignment="distributed"/>
  </si>
  <si>
    <t>ペイントマーカー</t>
    <phoneticPr fontId="1"/>
  </si>
  <si>
    <t>6色セット（赤・白・青・黄・緑・黒）油性・丸芯・中字</t>
    <rPh sb="1" eb="2">
      <t>ショク</t>
    </rPh>
    <rPh sb="6" eb="7">
      <t>アカ</t>
    </rPh>
    <rPh sb="8" eb="9">
      <t>シロ</t>
    </rPh>
    <rPh sb="10" eb="11">
      <t>アオ</t>
    </rPh>
    <rPh sb="12" eb="13">
      <t>キ</t>
    </rPh>
    <rPh sb="14" eb="15">
      <t>ミドリ</t>
    </rPh>
    <rPh sb="16" eb="17">
      <t>クロ</t>
    </rPh>
    <rPh sb="18" eb="20">
      <t>ユセイ</t>
    </rPh>
    <rPh sb="21" eb="22">
      <t>マル</t>
    </rPh>
    <rPh sb="22" eb="23">
      <t>シン</t>
    </rPh>
    <rPh sb="24" eb="26">
      <t>チュウジ</t>
    </rPh>
    <phoneticPr fontId="1"/>
  </si>
  <si>
    <t>正方形の板で焼いてある（紐，金具）</t>
    <phoneticPr fontId="1" type="Hiragana" alignment="distributed"/>
  </si>
  <si>
    <t>おにぎりor菓子パン3個，ミニゼリー1個</t>
    <phoneticPr fontId="1" type="Hiragana" alignment="distributed"/>
  </si>
  <si>
    <t>おにぎり３個，おかず</t>
    <phoneticPr fontId="1" type="Hiragana" alignment="distributed"/>
  </si>
  <si>
    <t>ごはん，おかず</t>
    <phoneticPr fontId="1" type="Hiragana" alignment="distributed"/>
  </si>
  <si>
    <t>1枚(22cm×55cm)</t>
    <rPh sb="1" eb="2">
      <t>まい</t>
    </rPh>
    <phoneticPr fontId="1" type="Hiragana" alignment="distributed"/>
  </si>
  <si>
    <t>の該当箇所に数値を入力してください</t>
    <phoneticPr fontId="1"/>
  </si>
  <si>
    <t>1皿 3,000円～（5～6人用）（要事前相談）</t>
    <rPh sb="1" eb="2">
      <t>さら</t>
    </rPh>
    <rPh sb="8" eb="9">
      <t>えん</t>
    </rPh>
    <rPh sb="18" eb="19">
      <t>よう</t>
    </rPh>
    <rPh sb="19" eb="21">
      <t>じぜん</t>
    </rPh>
    <rPh sb="21" eb="23">
      <t>そうだん</t>
    </rPh>
    <phoneticPr fontId="1" type="Hiragana" alignment="distributed"/>
  </si>
  <si>
    <t>幕の内弁当</t>
    <phoneticPr fontId="1" type="Hiragana" alignment="distributed"/>
  </si>
  <si>
    <r>
      <t>※</t>
    </r>
    <r>
      <rPr>
        <sz val="8"/>
        <color indexed="10"/>
        <rFont val="HG丸ｺﾞｼｯｸM-PRO"/>
        <family val="3"/>
        <charset val="128"/>
      </rPr>
      <t>アレルギー対応不可</t>
    </r>
    <rPh sb="8" eb="10">
      <t>ふか</t>
    </rPh>
    <phoneticPr fontId="1" type="Hiragana" alignment="distributed"/>
  </si>
  <si>
    <t>飲み物無し</t>
    <rPh sb="3" eb="4">
      <t>な</t>
    </rPh>
    <phoneticPr fontId="1" type="Hiragana" alignment="distributed"/>
  </si>
  <si>
    <t>昼食・夕食</t>
    <rPh sb="0" eb="2">
      <t>ちゅうしょく</t>
    </rPh>
    <rPh sb="3" eb="5">
      <t>ゆうしょく</t>
    </rPh>
    <phoneticPr fontId="1" type="Hiragana" alignment="distributed"/>
  </si>
  <si>
    <t>弓矢（弓）</t>
    <rPh sb="0" eb="2">
      <t>ユミヤ</t>
    </rPh>
    <rPh sb="3" eb="4">
      <t>ユミ</t>
    </rPh>
    <phoneticPr fontId="1"/>
  </si>
  <si>
    <t>弓（矢）</t>
    <rPh sb="0" eb="1">
      <t>ユミ</t>
    </rPh>
    <rPh sb="2" eb="3">
      <t>ヤ</t>
    </rPh>
    <phoneticPr fontId="1"/>
  </si>
  <si>
    <t>1本12人分</t>
    <rPh sb="1" eb="2">
      <t>ポン</t>
    </rPh>
    <rPh sb="4" eb="6">
      <t>ニンブン</t>
    </rPh>
    <phoneticPr fontId="1"/>
  </si>
  <si>
    <t>1本1人分</t>
    <rPh sb="1" eb="2">
      <t>ポン</t>
    </rPh>
    <rPh sb="3" eb="4">
      <t>リ</t>
    </rPh>
    <rPh sb="4" eb="5">
      <t>ブン</t>
    </rPh>
    <phoneticPr fontId="1"/>
  </si>
  <si>
    <t>水てっぽう</t>
    <phoneticPr fontId="1"/>
  </si>
  <si>
    <t>返品不可</t>
    <rPh sb="0" eb="2">
      <t>ヘンピン</t>
    </rPh>
    <rPh sb="2" eb="4">
      <t>フカ</t>
    </rPh>
    <phoneticPr fontId="1"/>
  </si>
  <si>
    <t>返品可</t>
    <rPh sb="0" eb="2">
      <t>ヘンピン</t>
    </rPh>
    <rPh sb="2" eb="3">
      <t>カ</t>
    </rPh>
    <phoneticPr fontId="1"/>
  </si>
  <si>
    <t>集水桝用ネット</t>
    <rPh sb="0" eb="2">
      <t>しゅうすい</t>
    </rPh>
    <rPh sb="2" eb="3">
      <t>ます</t>
    </rPh>
    <rPh sb="3" eb="4">
      <t>よう</t>
    </rPh>
    <phoneticPr fontId="1" type="Hiragana" alignment="distributed"/>
  </si>
  <si>
    <r>
      <t>1束</t>
    </r>
    <r>
      <rPr>
        <sz val="10"/>
        <color rgb="FFFF0000"/>
        <rFont val="HG丸ｺﾞｼｯｸM-PRO"/>
        <family val="3"/>
        <charset val="128"/>
      </rPr>
      <t xml:space="preserve"> ※野外炊事8人班1.5束　※キャンプファイヤー90分15束</t>
    </r>
    <rPh sb="1" eb="2">
      <t>たば</t>
    </rPh>
    <rPh sb="4" eb="6">
      <t>やがい</t>
    </rPh>
    <rPh sb="6" eb="8">
      <t>すいじ</t>
    </rPh>
    <rPh sb="9" eb="10">
      <t>にん</t>
    </rPh>
    <rPh sb="10" eb="11">
      <t>はん</t>
    </rPh>
    <rPh sb="14" eb="15">
      <t>たば</t>
    </rPh>
    <rPh sb="28" eb="29">
      <t>ぷん</t>
    </rPh>
    <rPh sb="31" eb="32">
      <t>たば</t>
    </rPh>
    <phoneticPr fontId="1" type="Hiragana" alignment="distributed"/>
  </si>
  <si>
    <t>※3歳以下は無料。
少人数の場合，配膳食での提供となります。</t>
    <rPh sb="10" eb="13">
      <t>しょうにんずう</t>
    </rPh>
    <rPh sb="14" eb="16">
      <t>ばあい</t>
    </rPh>
    <rPh sb="17" eb="19">
      <t>はいぜん</t>
    </rPh>
    <rPh sb="19" eb="20">
      <t>しょく</t>
    </rPh>
    <rPh sb="22" eb="24">
      <t>ていきょう</t>
    </rPh>
    <phoneticPr fontId="1" type="Hiragana" alignment="distributed"/>
  </si>
  <si>
    <t>おにぎりor菓子パン2個，ゼリー飲料1個，バナナ１本</t>
    <rPh sb="16" eb="18">
      <t>いんりょう</t>
    </rPh>
    <rPh sb="19" eb="20">
      <t>こ</t>
    </rPh>
    <rPh sb="25" eb="26">
      <t>ほん</t>
    </rPh>
    <phoneticPr fontId="1" type="Hiragana" alignment="distributed"/>
  </si>
  <si>
    <t>ジュース類，スポーツドリンク，ウーロン茶，緑茶，麦茶</t>
    <rPh sb="4" eb="5">
      <t>るい</t>
    </rPh>
    <phoneticPr fontId="1" type="Hiragana" alignment="distributed"/>
  </si>
  <si>
    <t>宿泊棟・ロッジ</t>
    <rPh sb="0" eb="3">
      <t>シュクハクトウ</t>
    </rPh>
    <phoneticPr fontId="23"/>
  </si>
  <si>
    <t>キャンプ場</t>
    <rPh sb="4" eb="5">
      <t>バ</t>
    </rPh>
    <phoneticPr fontId="23"/>
  </si>
  <si>
    <t>×</t>
    <phoneticPr fontId="23"/>
  </si>
  <si>
    <t>料金</t>
    <rPh sb="0" eb="2">
      <t>リョウキン</t>
    </rPh>
    <phoneticPr fontId="23"/>
  </si>
  <si>
    <t>B</t>
    <phoneticPr fontId="23"/>
  </si>
  <si>
    <t>C</t>
    <phoneticPr fontId="23"/>
  </si>
  <si>
    <t>D</t>
    <phoneticPr fontId="23"/>
  </si>
  <si>
    <t>E</t>
    <phoneticPr fontId="23"/>
  </si>
  <si>
    <t>合計</t>
    <rPh sb="0" eb="2">
      <t>ゴウケイ</t>
    </rPh>
    <phoneticPr fontId="23"/>
  </si>
  <si>
    <t>特定研修活動</t>
    <rPh sb="0" eb="2">
      <t>とくてい</t>
    </rPh>
    <rPh sb="2" eb="4">
      <t>けんしゅう</t>
    </rPh>
    <rPh sb="4" eb="6">
      <t>かつどう</t>
    </rPh>
    <phoneticPr fontId="1" type="Hiragana" alignment="distributed"/>
  </si>
  <si>
    <t>利用区分</t>
    <rPh sb="0" eb="2">
      <t>リヨウ</t>
    </rPh>
    <rPh sb="2" eb="4">
      <t>クブン</t>
    </rPh>
    <phoneticPr fontId="1"/>
  </si>
  <si>
    <t>泊数</t>
    <rPh sb="0" eb="1">
      <t>ハク</t>
    </rPh>
    <rPh sb="1" eb="2">
      <t>スウ</t>
    </rPh>
    <phoneticPr fontId="23"/>
  </si>
  <si>
    <t>人数</t>
    <rPh sb="0" eb="2">
      <t>ニンズウ</t>
    </rPh>
    <phoneticPr fontId="23"/>
  </si>
  <si>
    <t>※2</t>
    <phoneticPr fontId="1"/>
  </si>
  <si>
    <t>②子供たちに帯同する場合または、子供たちの活動の下見の場合が対象</t>
    <rPh sb="1" eb="3">
      <t>コドモ</t>
    </rPh>
    <rPh sb="6" eb="8">
      <t>タイドウ</t>
    </rPh>
    <rPh sb="10" eb="12">
      <t>バアイ</t>
    </rPh>
    <rPh sb="16" eb="18">
      <t>コドモ</t>
    </rPh>
    <rPh sb="21" eb="23">
      <t>カツドウ</t>
    </rPh>
    <rPh sb="24" eb="26">
      <t>シタミ</t>
    </rPh>
    <rPh sb="27" eb="29">
      <t>バアイ</t>
    </rPh>
    <rPh sb="30" eb="32">
      <t>タイショウ</t>
    </rPh>
    <phoneticPr fontId="1"/>
  </si>
  <si>
    <t>利用区分が「青少年」となる団体</t>
  </si>
  <si>
    <t>（2）食事代（人数を入力してください）</t>
    <phoneticPr fontId="1"/>
  </si>
  <si>
    <t xml:space="preserve">   詳細は別シート「施設使用料（減免）」をご確認ください。</t>
    <rPh sb="6" eb="7">
      <t>ベツ</t>
    </rPh>
    <rPh sb="11" eb="13">
      <t>シセツ</t>
    </rPh>
    <rPh sb="13" eb="15">
      <t>シヨウ</t>
    </rPh>
    <rPh sb="15" eb="16">
      <t>リョウ</t>
    </rPh>
    <rPh sb="17" eb="19">
      <t>ゲンメン</t>
    </rPh>
    <phoneticPr fontId="1"/>
  </si>
  <si>
    <t>1枚 A4サイズ白黒のみ（片面）</t>
    <rPh sb="1" eb="2">
      <t>まい</t>
    </rPh>
    <rPh sb="8" eb="10">
      <t>しろくろ</t>
    </rPh>
    <rPh sb="13" eb="15">
      <t>かためん</t>
    </rPh>
    <phoneticPr fontId="1" type="Hiragana" alignment="distributed"/>
  </si>
  <si>
    <t>水てっぽう用の竹は筒状で届くため、団体で切り分けてからお使いください。</t>
    <rPh sb="0" eb="1">
      <t>ミズ</t>
    </rPh>
    <rPh sb="5" eb="6">
      <t>ヨウ</t>
    </rPh>
    <rPh sb="7" eb="8">
      <t>タケ</t>
    </rPh>
    <rPh sb="9" eb="11">
      <t>ツツジョウ</t>
    </rPh>
    <rPh sb="12" eb="13">
      <t>トド</t>
    </rPh>
    <rPh sb="17" eb="19">
      <t>ダンタイ</t>
    </rPh>
    <rPh sb="20" eb="21">
      <t>キ</t>
    </rPh>
    <rPh sb="22" eb="23">
      <t>ワ</t>
    </rPh>
    <rPh sb="28" eb="29">
      <t>ツカ</t>
    </rPh>
    <phoneticPr fontId="1"/>
  </si>
  <si>
    <t>正方形の板で焼いてない（紐，金具）バーナー貸出（6枚につき1台貸し出し）</t>
    <rPh sb="21" eb="23">
      <t>かしだし</t>
    </rPh>
    <rPh sb="25" eb="26">
      <t>まい</t>
    </rPh>
    <rPh sb="30" eb="31">
      <t>だい</t>
    </rPh>
    <rPh sb="31" eb="32">
      <t>か</t>
    </rPh>
    <rPh sb="33" eb="34">
      <t>だ</t>
    </rPh>
    <phoneticPr fontId="1" type="Hiragana" alignment="distributed"/>
  </si>
  <si>
    <t>幼児（4歳以上）</t>
    <rPh sb="0" eb="2">
      <t>ようじ</t>
    </rPh>
    <phoneticPr fontId="1" type="Hiragana" alignment="distributed"/>
  </si>
  <si>
    <r>
      <t xml:space="preserve">洋朝食A(ロールパン)
</t>
    </r>
    <r>
      <rPr>
        <sz val="8"/>
        <color rgb="FFFF0000"/>
        <rFont val="HG丸ｺﾞｼｯｸM-PRO"/>
        <family val="3"/>
        <charset val="128"/>
      </rPr>
      <t>1人あたり440円</t>
    </r>
    <rPh sb="0" eb="1">
      <t>よう</t>
    </rPh>
    <rPh sb="1" eb="3">
      <t>ちょうしょく</t>
    </rPh>
    <phoneticPr fontId="1" type="Hiragana" alignment="distributed"/>
  </si>
  <si>
    <r>
      <t xml:space="preserve">洋朝食B(ホットドック)
</t>
    </r>
    <r>
      <rPr>
        <sz val="8"/>
        <color rgb="FFFF0000"/>
        <rFont val="HG丸ｺﾞｼｯｸM-PRO"/>
        <family val="3"/>
        <charset val="128"/>
      </rPr>
      <t>1人あたり440円</t>
    </r>
    <rPh sb="0" eb="1">
      <t>よう</t>
    </rPh>
    <rPh sb="1" eb="3">
      <t>ちょうしょく</t>
    </rPh>
    <phoneticPr fontId="1" type="Hiragana" alignment="distributed"/>
  </si>
  <si>
    <r>
      <t xml:space="preserve">牛丼
</t>
    </r>
    <r>
      <rPr>
        <sz val="8"/>
        <color rgb="FFFF0000"/>
        <rFont val="HG丸ｺﾞｼｯｸM-PRO"/>
        <family val="3"/>
        <charset val="128"/>
      </rPr>
      <t>1人あたり600円</t>
    </r>
    <rPh sb="0" eb="2">
      <t>ぎゅうどん</t>
    </rPh>
    <phoneticPr fontId="1" type="Hiragana" alignment="distributed"/>
  </si>
  <si>
    <r>
      <t xml:space="preserve">ハヤシライス
</t>
    </r>
    <r>
      <rPr>
        <sz val="8"/>
        <color rgb="FFFF0000"/>
        <rFont val="HG丸ｺﾞｼｯｸM-PRO"/>
        <family val="3"/>
        <charset val="128"/>
      </rPr>
      <t>1人あたり600円</t>
    </r>
    <phoneticPr fontId="1"/>
  </si>
  <si>
    <r>
      <t xml:space="preserve">焼肉風野菜炒め
</t>
    </r>
    <r>
      <rPr>
        <sz val="8"/>
        <color rgb="FFFF0000"/>
        <rFont val="HG丸ｺﾞｼｯｸM-PRO"/>
        <family val="3"/>
        <charset val="128"/>
      </rPr>
      <t>1人あたり680円</t>
    </r>
    <rPh sb="0" eb="3">
      <t>やきにくふう</t>
    </rPh>
    <rPh sb="3" eb="5">
      <t>やさい</t>
    </rPh>
    <rPh sb="5" eb="6">
      <t>いた</t>
    </rPh>
    <phoneticPr fontId="1" type="Hiragana" alignment="distributed"/>
  </si>
  <si>
    <r>
      <t xml:space="preserve">野菜サラダ
</t>
    </r>
    <r>
      <rPr>
        <sz val="8"/>
        <color rgb="FFFF0000"/>
        <rFont val="HG丸ｺﾞｼｯｸM-PRO"/>
        <family val="3"/>
        <charset val="128"/>
      </rPr>
      <t>1人あたり130円</t>
    </r>
    <rPh sb="0" eb="2">
      <t>やさい</t>
    </rPh>
    <phoneticPr fontId="1" type="Hiragana" alignment="distributed"/>
  </si>
  <si>
    <t>乾電池(単3)</t>
    <rPh sb="0" eb="3">
      <t>かんでんち</t>
    </rPh>
    <rPh sb="1" eb="3">
      <t>でんち</t>
    </rPh>
    <rPh sb="4" eb="5">
      <t>たん</t>
    </rPh>
    <phoneticPr fontId="1" type="Hiragana" alignment="distributed"/>
  </si>
  <si>
    <t>野外炊事
キャンプファイヤー用まき</t>
    <rPh sb="0" eb="2">
      <t>やがい</t>
    </rPh>
    <rPh sb="2" eb="4">
      <t>すいじ</t>
    </rPh>
    <rPh sb="14" eb="15">
      <t>よう</t>
    </rPh>
    <phoneticPr fontId="1" type="Hiragana" alignment="distributed"/>
  </si>
  <si>
    <t>森の自然探検隊</t>
    <rPh sb="0" eb="1">
      <t>もり</t>
    </rPh>
    <rPh sb="2" eb="4">
      <t>しぜん</t>
    </rPh>
    <rPh sb="4" eb="6">
      <t>たんけん</t>
    </rPh>
    <rPh sb="6" eb="7">
      <t>たい</t>
    </rPh>
    <phoneticPr fontId="1" type="Hiragana" alignment="distributed"/>
  </si>
  <si>
    <t>テーブルマナー</t>
    <phoneticPr fontId="1" type="Hiragana" alignment="distributed"/>
  </si>
  <si>
    <r>
      <t>※料金とメニュー</t>
    </r>
    <r>
      <rPr>
        <sz val="8"/>
        <color indexed="10"/>
        <rFont val="HG丸ｺﾞｼｯｸM-PRO"/>
        <family val="3"/>
        <charset val="128"/>
      </rPr>
      <t>要相談</t>
    </r>
    <rPh sb="8" eb="9">
      <t>よう</t>
    </rPh>
    <phoneticPr fontId="1" type="Hiragana" alignment="distributed"/>
  </si>
  <si>
    <t>　 1団体ﾚｽﾄﾗﾝ利用時のみ可</t>
    <phoneticPr fontId="1" type="Hiragana" alignment="distributed"/>
  </si>
  <si>
    <r>
      <t xml:space="preserve">焼きそば
</t>
    </r>
    <r>
      <rPr>
        <sz val="8"/>
        <color rgb="FFFF0000"/>
        <rFont val="HG丸ｺﾞｼｯｸM-PRO"/>
        <family val="3"/>
        <charset val="128"/>
      </rPr>
      <t>1人あたり550円</t>
    </r>
    <rPh sb="0" eb="1">
      <t>や</t>
    </rPh>
    <phoneticPr fontId="1" type="Hiragana" alignment="distributed"/>
  </si>
  <si>
    <t>スポーツドリンク，緑茶，麦茶</t>
    <phoneticPr fontId="1" type="Hiragana" alignment="distributed"/>
  </si>
  <si>
    <t>きび団子(約50個分)</t>
    <rPh sb="5" eb="6">
      <t>やく</t>
    </rPh>
    <rPh sb="9" eb="10">
      <t>ぶん</t>
    </rPh>
    <phoneticPr fontId="1" type="Hiragana" alignment="distributed"/>
  </si>
  <si>
    <t>※1</t>
    <phoneticPr fontId="1"/>
  </si>
  <si>
    <t>〈利用区分〉</t>
    <rPh sb="1" eb="3">
      <t>リヨウ</t>
    </rPh>
    <rPh sb="3" eb="5">
      <t>クブン</t>
    </rPh>
    <phoneticPr fontId="1"/>
  </si>
  <si>
    <t>B</t>
    <phoneticPr fontId="30"/>
  </si>
  <si>
    <t>幼児（4歳以上）</t>
    <phoneticPr fontId="30"/>
  </si>
  <si>
    <t>C</t>
    <phoneticPr fontId="30"/>
  </si>
  <si>
    <t>小学生</t>
    <rPh sb="0" eb="3">
      <t>ショウガクセイ</t>
    </rPh>
    <phoneticPr fontId="30"/>
  </si>
  <si>
    <t>中学生</t>
    <rPh sb="0" eb="3">
      <t>チュウガクセイ</t>
    </rPh>
    <phoneticPr fontId="30"/>
  </si>
  <si>
    <t>高校生</t>
    <rPh sb="0" eb="3">
      <t>コウコウセイ</t>
    </rPh>
    <phoneticPr fontId="30"/>
  </si>
  <si>
    <t>中等教育学校生</t>
    <rPh sb="0" eb="2">
      <t>チュウトウ</t>
    </rPh>
    <rPh sb="2" eb="4">
      <t>キョウイク</t>
    </rPh>
    <rPh sb="4" eb="6">
      <t>ガッコウ</t>
    </rPh>
    <rPh sb="6" eb="7">
      <t>セイ</t>
    </rPh>
    <phoneticPr fontId="30"/>
  </si>
  <si>
    <t>D</t>
    <phoneticPr fontId="30"/>
  </si>
  <si>
    <t>大学生・短大生・高等専門学校生</t>
    <phoneticPr fontId="30"/>
  </si>
  <si>
    <t>専修学校生・専門学校生</t>
    <phoneticPr fontId="30"/>
  </si>
  <si>
    <t>特別支援学校生</t>
    <phoneticPr fontId="30"/>
  </si>
  <si>
    <t>その他学生</t>
    <phoneticPr fontId="30"/>
  </si>
  <si>
    <t>E</t>
    <phoneticPr fontId="30"/>
  </si>
  <si>
    <t>社会人（29歳以下）</t>
    <phoneticPr fontId="30"/>
  </si>
  <si>
    <t>社会人（30歳以上）</t>
    <phoneticPr fontId="30"/>
  </si>
  <si>
    <t>指導員・関係者</t>
    <phoneticPr fontId="30"/>
  </si>
  <si>
    <t>合計</t>
    <rPh sb="0" eb="2">
      <t>ゴウケイ</t>
    </rPh>
    <phoneticPr fontId="1"/>
  </si>
  <si>
    <t>・幼児（3歳以下）は無料です。</t>
    <rPh sb="1" eb="3">
      <t>ヨウジ</t>
    </rPh>
    <rPh sb="5" eb="6">
      <t>サイ</t>
    </rPh>
    <rPh sb="6" eb="8">
      <t>イカ</t>
    </rPh>
    <rPh sb="10" eb="12">
      <t>ムリョウ</t>
    </rPh>
    <phoneticPr fontId="1"/>
  </si>
  <si>
    <t>・減免が適用される場合があります。</t>
    <rPh sb="1" eb="3">
      <t>ゲンメン</t>
    </rPh>
    <rPh sb="4" eb="6">
      <t>テキヨウ</t>
    </rPh>
    <rPh sb="9" eb="11">
      <t>バアイ</t>
    </rPh>
    <phoneticPr fontId="1"/>
  </si>
  <si>
    <r>
      <t xml:space="preserve">子供
</t>
    </r>
    <r>
      <rPr>
        <sz val="9"/>
        <rFont val="HG丸ｺﾞｼｯｸM-PRO"/>
        <family val="3"/>
        <charset val="128"/>
      </rPr>
      <t>（小学生～高校生</t>
    </r>
    <r>
      <rPr>
        <sz val="10"/>
        <rFont val="HG丸ｺﾞｼｯｸM-PRO"/>
        <family val="3"/>
        <charset val="128"/>
      </rPr>
      <t xml:space="preserve">）
</t>
    </r>
    <r>
      <rPr>
        <b/>
        <sz val="14"/>
        <rFont val="HG丸ｺﾞｼｯｸM-PRO"/>
        <family val="3"/>
        <charset val="128"/>
      </rPr>
      <t>300円/泊</t>
    </r>
    <r>
      <rPr>
        <sz val="16"/>
        <rFont val="HG丸ｺﾞｼｯｸM-PRO"/>
        <family val="3"/>
        <charset val="128"/>
      </rPr>
      <t xml:space="preserve">
</t>
    </r>
    <rPh sb="0" eb="2">
      <t>コドモ</t>
    </rPh>
    <rPh sb="4" eb="7">
      <t>ショウガクセイ</t>
    </rPh>
    <rPh sb="8" eb="11">
      <t>コウコウセイ</t>
    </rPh>
    <phoneticPr fontId="23"/>
  </si>
  <si>
    <r>
      <t xml:space="preserve">学生
</t>
    </r>
    <r>
      <rPr>
        <sz val="9"/>
        <rFont val="HG丸ｺﾞｼｯｸM-PRO"/>
        <family val="3"/>
        <charset val="128"/>
      </rPr>
      <t>（大学・短大生等</t>
    </r>
    <r>
      <rPr>
        <sz val="16"/>
        <rFont val="HG丸ｺﾞｼｯｸM-PRO"/>
        <family val="3"/>
        <charset val="128"/>
      </rPr>
      <t xml:space="preserve">）
</t>
    </r>
    <r>
      <rPr>
        <b/>
        <sz val="14"/>
        <rFont val="HG丸ｺﾞｼｯｸM-PRO"/>
        <family val="3"/>
        <charset val="128"/>
      </rPr>
      <t>600円/泊</t>
    </r>
    <r>
      <rPr>
        <sz val="16"/>
        <rFont val="HG丸ｺﾞｼｯｸM-PRO"/>
        <family val="3"/>
        <charset val="128"/>
      </rPr>
      <t xml:space="preserve">
</t>
    </r>
    <rPh sb="0" eb="2">
      <t>ガクセイ</t>
    </rPh>
    <phoneticPr fontId="23"/>
  </si>
  <si>
    <r>
      <t xml:space="preserve">大人
</t>
    </r>
    <r>
      <rPr>
        <b/>
        <sz val="14"/>
        <rFont val="HG丸ｺﾞｼｯｸM-PRO"/>
        <family val="3"/>
        <charset val="128"/>
      </rPr>
      <t>600円/泊</t>
    </r>
    <r>
      <rPr>
        <sz val="16"/>
        <rFont val="HG丸ｺﾞｼｯｸM-PRO"/>
        <family val="3"/>
        <charset val="128"/>
      </rPr>
      <t xml:space="preserve">
</t>
    </r>
    <rPh sb="0" eb="2">
      <t>オトナ</t>
    </rPh>
    <rPh sb="6" eb="7">
      <t>エン</t>
    </rPh>
    <rPh sb="7" eb="9">
      <t>･ハク</t>
    </rPh>
    <phoneticPr fontId="23"/>
  </si>
  <si>
    <r>
      <t xml:space="preserve">子供
</t>
    </r>
    <r>
      <rPr>
        <sz val="9"/>
        <rFont val="HG丸ｺﾞｼｯｸM-PRO"/>
        <family val="3"/>
        <charset val="128"/>
      </rPr>
      <t>（小学生～高校生</t>
    </r>
    <r>
      <rPr>
        <sz val="10"/>
        <rFont val="HG丸ｺﾞｼｯｸM-PRO"/>
        <family val="3"/>
        <charset val="128"/>
      </rPr>
      <t xml:space="preserve">）
</t>
    </r>
    <r>
      <rPr>
        <b/>
        <sz val="14"/>
        <rFont val="HG丸ｺﾞｼｯｸM-PRO"/>
        <family val="3"/>
        <charset val="128"/>
      </rPr>
      <t>300円/泊</t>
    </r>
    <r>
      <rPr>
        <sz val="16"/>
        <rFont val="HG丸ｺﾞｼｯｸM-PRO"/>
        <family val="3"/>
        <charset val="128"/>
      </rPr>
      <t xml:space="preserve">
</t>
    </r>
    <r>
      <rPr>
        <sz val="10"/>
        <color rgb="FFFF0000"/>
        <rFont val="HG丸ｺﾞｼｯｸM-PRO"/>
        <family val="3"/>
        <charset val="128"/>
      </rPr>
      <t>４泊以上の利用で定額900円</t>
    </r>
    <rPh sb="0" eb="2">
      <t>コドモ</t>
    </rPh>
    <rPh sb="4" eb="7">
      <t>ショウガクセイ</t>
    </rPh>
    <rPh sb="8" eb="11">
      <t>コウコウセイ</t>
    </rPh>
    <phoneticPr fontId="23"/>
  </si>
  <si>
    <r>
      <t xml:space="preserve">大人
</t>
    </r>
    <r>
      <rPr>
        <b/>
        <sz val="14"/>
        <rFont val="HG丸ｺﾞｼｯｸM-PRO"/>
        <family val="3"/>
        <charset val="128"/>
      </rPr>
      <t>300円/泊</t>
    </r>
    <r>
      <rPr>
        <sz val="16"/>
        <rFont val="HG丸ｺﾞｼｯｸM-PRO"/>
        <family val="3"/>
        <charset val="128"/>
      </rPr>
      <t xml:space="preserve">
</t>
    </r>
    <rPh sb="0" eb="2">
      <t>オトナ</t>
    </rPh>
    <rPh sb="6" eb="7">
      <t>エン</t>
    </rPh>
    <rPh sb="7" eb="9">
      <t>･ハク</t>
    </rPh>
    <phoneticPr fontId="23"/>
  </si>
  <si>
    <r>
      <t xml:space="preserve">大人
</t>
    </r>
    <r>
      <rPr>
        <b/>
        <sz val="14"/>
        <rFont val="HG丸ｺﾞｼｯｸM-PRO"/>
        <family val="3"/>
        <charset val="128"/>
      </rPr>
      <t>300円/泊</t>
    </r>
    <r>
      <rPr>
        <sz val="16"/>
        <rFont val="HG丸ｺﾞｼｯｸM-PRO"/>
        <family val="3"/>
        <charset val="128"/>
      </rPr>
      <t xml:space="preserve">
</t>
    </r>
    <rPh sb="0" eb="2">
      <t>オトナ</t>
    </rPh>
    <rPh sb="4" eb="5">
      <t>エン</t>
    </rPh>
    <rPh sb="5" eb="7">
      <t>･ハク</t>
    </rPh>
    <phoneticPr fontId="23"/>
  </si>
  <si>
    <r>
      <t xml:space="preserve">Ｃ </t>
    </r>
    <r>
      <rPr>
        <sz val="14"/>
        <color rgb="FFFF0000"/>
        <rFont val="HG丸ｺﾞｼｯｸM-PRO"/>
        <family val="3"/>
        <charset val="128"/>
      </rPr>
      <t>要事前申請</t>
    </r>
    <rPh sb="2" eb="3">
      <t>ヨウ</t>
    </rPh>
    <rPh sb="3" eb="5">
      <t>ジゼン</t>
    </rPh>
    <rPh sb="5" eb="7">
      <t>シンセイ</t>
    </rPh>
    <phoneticPr fontId="23"/>
  </si>
  <si>
    <r>
      <t xml:space="preserve">E </t>
    </r>
    <r>
      <rPr>
        <sz val="14"/>
        <color rgb="FFFF0000"/>
        <rFont val="HG丸ｺﾞｼｯｸM-PRO"/>
        <family val="3"/>
        <charset val="128"/>
      </rPr>
      <t>要事前申請</t>
    </r>
    <rPh sb="2" eb="3">
      <t>ヨウ</t>
    </rPh>
    <rPh sb="3" eb="5">
      <t>ジゼン</t>
    </rPh>
    <rPh sb="5" eb="7">
      <t>シンセイ</t>
    </rPh>
    <phoneticPr fontId="23"/>
  </si>
  <si>
    <t>小　計</t>
    <rPh sb="0" eb="1">
      <t>ショウ</t>
    </rPh>
    <rPh sb="2" eb="3">
      <t>ケイ</t>
    </rPh>
    <phoneticPr fontId="23"/>
  </si>
  <si>
    <r>
      <t>Ｃ　</t>
    </r>
    <r>
      <rPr>
        <sz val="14"/>
        <color rgb="FFFF0000"/>
        <rFont val="HG丸ｺﾞｼｯｸM-PRO"/>
        <family val="3"/>
        <charset val="128"/>
      </rPr>
      <t>要事前申請</t>
    </r>
    <rPh sb="2" eb="3">
      <t>ヨウ</t>
    </rPh>
    <rPh sb="3" eb="5">
      <t>ジゼン</t>
    </rPh>
    <rPh sb="5" eb="7">
      <t>シンセイ</t>
    </rPh>
    <phoneticPr fontId="23"/>
  </si>
  <si>
    <r>
      <t>E　</t>
    </r>
    <r>
      <rPr>
        <sz val="14"/>
        <color rgb="FFFF0000"/>
        <rFont val="HG丸ｺﾞｼｯｸM-PRO"/>
        <family val="3"/>
        <charset val="128"/>
      </rPr>
      <t>要事前申請</t>
    </r>
    <rPh sb="2" eb="3">
      <t>ヨウ</t>
    </rPh>
    <rPh sb="3" eb="5">
      <t>ジゼン</t>
    </rPh>
    <rPh sb="5" eb="7">
      <t>シンセイ</t>
    </rPh>
    <phoneticPr fontId="23"/>
  </si>
  <si>
    <t>施設使用料</t>
    <rPh sb="0" eb="2">
      <t>シセツ</t>
    </rPh>
    <rPh sb="2" eb="4">
      <t>シヨウ</t>
    </rPh>
    <rPh sb="4" eb="5">
      <t>リョウ</t>
    </rPh>
    <phoneticPr fontId="1"/>
  </si>
  <si>
    <t>施設使用料（減免）</t>
    <phoneticPr fontId="1"/>
  </si>
  <si>
    <t>施設使用料</t>
    <phoneticPr fontId="1"/>
  </si>
  <si>
    <t>「施設使用料」シートに入力した金額が反映されます</t>
    <rPh sb="1" eb="3">
      <t>シセツ</t>
    </rPh>
    <rPh sb="3" eb="5">
      <t>シヨウ</t>
    </rPh>
    <rPh sb="5" eb="6">
      <t>リョウ</t>
    </rPh>
    <rPh sb="11" eb="13">
      <t>ニュウリョク</t>
    </rPh>
    <rPh sb="15" eb="17">
      <t>キンガク</t>
    </rPh>
    <rPh sb="18" eb="20">
      <t>ハンエイ</t>
    </rPh>
    <phoneticPr fontId="1"/>
  </si>
  <si>
    <t>「施設使用料（減免）」シートに入力した金額が反映されます</t>
    <rPh sb="1" eb="3">
      <t>シセツ</t>
    </rPh>
    <rPh sb="3" eb="5">
      <t>シヨウ</t>
    </rPh>
    <rPh sb="5" eb="6">
      <t>リョウ</t>
    </rPh>
    <rPh sb="7" eb="9">
      <t>ゲンメン</t>
    </rPh>
    <rPh sb="15" eb="17">
      <t>ニュウリョク</t>
    </rPh>
    <rPh sb="19" eb="21">
      <t>キンガク</t>
    </rPh>
    <rPh sb="22" eb="24">
      <t>ハンエイ</t>
    </rPh>
    <phoneticPr fontId="1"/>
  </si>
  <si>
    <t>小　計</t>
    <rPh sb="0" eb="1">
      <t>ショウ</t>
    </rPh>
    <rPh sb="2" eb="3">
      <t>ケイ</t>
    </rPh>
    <phoneticPr fontId="1"/>
  </si>
  <si>
    <t>備　　考</t>
    <rPh sb="0" eb="1">
      <t>ビ</t>
    </rPh>
    <rPh sb="3" eb="4">
      <t>コウ</t>
    </rPh>
    <phoneticPr fontId="1"/>
  </si>
  <si>
    <t>※ 事前申請が必要です</t>
    <rPh sb="2" eb="4">
      <t>ジゼン</t>
    </rPh>
    <rPh sb="4" eb="6">
      <t>シンセイ</t>
    </rPh>
    <rPh sb="7" eb="9">
      <t>ヒツヨウ</t>
    </rPh>
    <phoneticPr fontId="1"/>
  </si>
  <si>
    <t>※ 試算表ですので，目安としてください。</t>
    <rPh sb="2" eb="4">
      <t>シサン</t>
    </rPh>
    <rPh sb="4" eb="5">
      <t>ヒョウ</t>
    </rPh>
    <rPh sb="10" eb="12">
      <t>メヤス</t>
    </rPh>
    <phoneticPr fontId="1"/>
  </si>
  <si>
    <t>料　金　試　算　表</t>
    <rPh sb="0" eb="1">
      <t>リョウ</t>
    </rPh>
    <rPh sb="2" eb="3">
      <t>キン</t>
    </rPh>
    <rPh sb="4" eb="5">
      <t>タメシ</t>
    </rPh>
    <rPh sb="6" eb="7">
      <t>サン</t>
    </rPh>
    <rPh sb="8" eb="9">
      <t>ヒョウ</t>
    </rPh>
    <phoneticPr fontId="1"/>
  </si>
  <si>
    <t>施 設 使 用 料 試 算 表</t>
    <rPh sb="0" eb="1">
      <t>シ</t>
    </rPh>
    <rPh sb="2" eb="3">
      <t>セツ</t>
    </rPh>
    <rPh sb="4" eb="5">
      <t>シ</t>
    </rPh>
    <rPh sb="6" eb="7">
      <t>ヨウ</t>
    </rPh>
    <rPh sb="8" eb="9">
      <t>リョウ</t>
    </rPh>
    <rPh sb="10" eb="11">
      <t>タメシ</t>
    </rPh>
    <rPh sb="12" eb="13">
      <t>サン</t>
    </rPh>
    <rPh sb="14" eb="15">
      <t>ヒョウ</t>
    </rPh>
    <phoneticPr fontId="1"/>
  </si>
  <si>
    <t>（１）施設使用料</t>
    <rPh sb="3" eb="5">
      <t>シセツ</t>
    </rPh>
    <rPh sb="5" eb="7">
      <t>シヨウ</t>
    </rPh>
    <rPh sb="7" eb="8">
      <t>リョウ</t>
    </rPh>
    <phoneticPr fontId="1"/>
  </si>
  <si>
    <t>＊施設使用料・施設使用料（減免）のシートに入力してください</t>
    <rPh sb="1" eb="3">
      <t>シセツ</t>
    </rPh>
    <rPh sb="3" eb="5">
      <t>シヨウ</t>
    </rPh>
    <rPh sb="5" eb="6">
      <t>リョウ</t>
    </rPh>
    <rPh sb="7" eb="9">
      <t>シセツ</t>
    </rPh>
    <rPh sb="9" eb="11">
      <t>シヨウ</t>
    </rPh>
    <rPh sb="11" eb="12">
      <t>リョウ</t>
    </rPh>
    <rPh sb="13" eb="15">
      <t>ゲンメン</t>
    </rPh>
    <phoneticPr fontId="1"/>
  </si>
  <si>
    <r>
      <t xml:space="preserve">レストラン食
</t>
    </r>
    <r>
      <rPr>
        <b/>
        <sz val="11"/>
        <rFont val="HG丸ｺﾞｼｯｸM-PRO"/>
        <family val="3"/>
        <charset val="128"/>
      </rPr>
      <t>（ビュッフェ）</t>
    </r>
    <rPh sb="5" eb="6">
      <t>しょく</t>
    </rPh>
    <phoneticPr fontId="1" type="Hiragana" alignment="distributed"/>
  </si>
  <si>
    <r>
      <rPr>
        <b/>
        <sz val="12"/>
        <color rgb="FF000000"/>
        <rFont val="HG丸ｺﾞｼｯｸM-PRO"/>
        <family val="3"/>
        <charset val="128"/>
      </rPr>
      <t>特別食・間食・補食</t>
    </r>
    <r>
      <rPr>
        <sz val="8"/>
        <color indexed="8"/>
        <rFont val="HG丸ｺﾞｼｯｸM-PRO"/>
        <family val="3"/>
        <charset val="128"/>
      </rPr>
      <t xml:space="preserve">
※左記以外にも商品あり
</t>
    </r>
    <r>
      <rPr>
        <sz val="8"/>
        <color rgb="FF000000"/>
        <rFont val="HG丸ｺﾞｼｯｸM-PRO"/>
        <family val="3"/>
        <charset val="128"/>
      </rPr>
      <t>＜受渡時間＞
19：00まで</t>
    </r>
    <rPh sb="0" eb="2">
      <t>トクベツ</t>
    </rPh>
    <rPh sb="2" eb="3">
      <t>ショク</t>
    </rPh>
    <rPh sb="4" eb="6">
      <t>カンショク</t>
    </rPh>
    <rPh sb="7" eb="9">
      <t>ホショク</t>
    </rPh>
    <phoneticPr fontId="1"/>
  </si>
  <si>
    <t>　※ キャンプ場：イヌＫ２ヶ所　サルＫ４ヶ所　キジＫ４ヶ所
　　 ロッジ　　：ロッジＡＫ　１ヶ所　ロッジＢＫ　１ヶ所　ロッジＣＫ　２ヶ所
　　 ＣＲ　　　：ＣＲＫ不要</t>
    <rPh sb="7" eb="8">
      <t>ジョウ</t>
    </rPh>
    <rPh sb="14" eb="15">
      <t>ショ</t>
    </rPh>
    <rPh sb="21" eb="22">
      <t>ショ</t>
    </rPh>
    <rPh sb="47" eb="48">
      <t>ショ</t>
    </rPh>
    <rPh sb="57" eb="58">
      <t>ショ</t>
    </rPh>
    <rPh sb="67" eb="68">
      <t>ショ</t>
    </rPh>
    <rPh sb="81" eb="83">
      <t>フヨウ</t>
    </rPh>
    <phoneticPr fontId="1"/>
  </si>
  <si>
    <t>「施設使用料」シートに入力した金額が反映されます</t>
    <phoneticPr fontId="1"/>
  </si>
  <si>
    <t>「施設使用料（減免）」シートに入力した金額が反映されます</t>
    <phoneticPr fontId="1"/>
  </si>
  <si>
    <t>A + B + C　合計</t>
    <phoneticPr fontId="1"/>
  </si>
  <si>
    <r>
      <t xml:space="preserve">集水升ネット </t>
    </r>
    <r>
      <rPr>
        <sz val="9"/>
        <rFont val="HG丸ｺﾞｼｯｸM-PRO"/>
        <family val="3"/>
        <charset val="128"/>
      </rPr>
      <t>※</t>
    </r>
    <rPh sb="0" eb="2">
      <t>シュウスイ</t>
    </rPh>
    <rPh sb="2" eb="3">
      <t>マス</t>
    </rPh>
    <phoneticPr fontId="1"/>
  </si>
  <si>
    <r>
      <t xml:space="preserve">施設使用料（減免）
 </t>
    </r>
    <r>
      <rPr>
        <sz val="11"/>
        <color rgb="FFFF0000"/>
        <rFont val="HG丸ｺﾞｼｯｸM-PRO"/>
        <family val="3"/>
        <charset val="128"/>
      </rPr>
      <t>※ 事前申請が必要です</t>
    </r>
    <rPh sb="0" eb="2">
      <t>シセツ</t>
    </rPh>
    <rPh sb="2" eb="4">
      <t>シヨウ</t>
    </rPh>
    <rPh sb="4" eb="5">
      <t>リョウ</t>
    </rPh>
    <rPh sb="6" eb="8">
      <t>ゲンメン</t>
    </rPh>
    <phoneticPr fontId="1"/>
  </si>
  <si>
    <t>　　</t>
    <phoneticPr fontId="1"/>
  </si>
  <si>
    <t>＊複数回利用の場合は延べ人数を入力してください</t>
    <phoneticPr fontId="1"/>
  </si>
  <si>
    <t>　</t>
    <phoneticPr fontId="1"/>
  </si>
  <si>
    <t xml:space="preserve"> Ａ 施設使用料</t>
    <phoneticPr fontId="1"/>
  </si>
  <si>
    <t>Ｂ 食事代合計</t>
    <rPh sb="2" eb="5">
      <t>ショクジダイ</t>
    </rPh>
    <rPh sb="5" eb="7">
      <t>ゴウケイ</t>
    </rPh>
    <phoneticPr fontId="1"/>
  </si>
  <si>
    <r>
      <t xml:space="preserve">Ｃ  野外炊事合計
</t>
    </r>
    <r>
      <rPr>
        <b/>
        <sz val="12"/>
        <color rgb="FF000080"/>
        <rFont val="HG丸ｺﾞｼｯｸM-PRO"/>
        <family val="3"/>
        <charset val="128"/>
      </rPr>
      <t>　（食材・まき・ネット
　　・粉クレンザー）</t>
    </r>
    <rPh sb="7" eb="9">
      <t>ゴウケイ</t>
    </rPh>
    <rPh sb="12" eb="14">
      <t>ショクザイ</t>
    </rPh>
    <rPh sb="25" eb="26">
      <t>コナ</t>
    </rPh>
    <phoneticPr fontId="1"/>
  </si>
  <si>
    <t>合　計</t>
    <rPh sb="0" eb="1">
      <t>ゴウ</t>
    </rPh>
    <rPh sb="2" eb="3">
      <t>ケイ</t>
    </rPh>
    <phoneticPr fontId="1"/>
  </si>
  <si>
    <t>合　計</t>
    <rPh sb="0" eb="1">
      <t>ゴウ</t>
    </rPh>
    <rPh sb="2" eb="3">
      <t>ケイ</t>
    </rPh>
    <phoneticPr fontId="1"/>
  </si>
  <si>
    <r>
      <t>大人
1</t>
    </r>
    <r>
      <rPr>
        <b/>
        <sz val="14"/>
        <rFont val="HG丸ｺﾞｼｯｸM-PRO"/>
        <family val="3"/>
        <charset val="128"/>
      </rPr>
      <t>,200円/泊</t>
    </r>
    <r>
      <rPr>
        <sz val="16"/>
        <rFont val="HG丸ｺﾞｼｯｸM-PRO"/>
        <family val="3"/>
        <charset val="128"/>
      </rPr>
      <t xml:space="preserve">
</t>
    </r>
    <r>
      <rPr>
        <sz val="11"/>
        <color rgb="FFFF0000"/>
        <rFont val="HG丸ｺﾞｼｯｸM-PRO"/>
        <family val="3"/>
        <charset val="128"/>
      </rPr>
      <t>青少年団体利用の場合は下記欄へ入力</t>
    </r>
    <rPh sb="0" eb="2">
      <t>オトナ</t>
    </rPh>
    <rPh sb="8" eb="9">
      <t>エン</t>
    </rPh>
    <rPh sb="9" eb="11">
      <t>･ハク</t>
    </rPh>
    <rPh sb="23" eb="25">
      <t>カキ</t>
    </rPh>
    <rPh sb="25" eb="26">
      <t>ラン</t>
    </rPh>
    <rPh sb="27" eb="29">
      <t>ニュウリョク</t>
    </rPh>
    <phoneticPr fontId="23"/>
  </si>
  <si>
    <t>要保護・準要保護世帯利用 ※1
特別な配慮が必要な子供向けの活動を行う団体利用 ※2</t>
    <rPh sb="0" eb="3">
      <t>ヨウホゴ</t>
    </rPh>
    <rPh sb="4" eb="5">
      <t>ジュン</t>
    </rPh>
    <rPh sb="5" eb="8">
      <t>ヨウホゴ</t>
    </rPh>
    <rPh sb="8" eb="10">
      <t>セタイ</t>
    </rPh>
    <rPh sb="10" eb="12">
      <t>リヨウ</t>
    </rPh>
    <rPh sb="16" eb="18">
      <t>トクベツ</t>
    </rPh>
    <rPh sb="19" eb="21">
      <t>ハイリョ</t>
    </rPh>
    <rPh sb="22" eb="24">
      <t>ヒツヨウ</t>
    </rPh>
    <rPh sb="25" eb="27">
      <t>コドモ</t>
    </rPh>
    <rPh sb="27" eb="28">
      <t>ム</t>
    </rPh>
    <rPh sb="30" eb="32">
      <t>カツドウ</t>
    </rPh>
    <rPh sb="33" eb="34">
      <t>オコナ</t>
    </rPh>
    <rPh sb="35" eb="37">
      <t>ダンタイ</t>
    </rPh>
    <rPh sb="37" eb="39">
      <t>リヨウ</t>
    </rPh>
    <phoneticPr fontId="1"/>
  </si>
  <si>
    <r>
      <t>下記の利用区分に従って、ご利用の宿泊室の欄に</t>
    </r>
    <r>
      <rPr>
        <sz val="14"/>
        <color rgb="FFFF0000"/>
        <rFont val="HG丸ｺﾞｼｯｸM-PRO"/>
        <family val="3"/>
        <charset val="128"/>
      </rPr>
      <t>泊数</t>
    </r>
    <r>
      <rPr>
        <sz val="14"/>
        <rFont val="HG丸ｺﾞｼｯｸM-PRO"/>
        <family val="3"/>
        <charset val="128"/>
      </rPr>
      <t>と</t>
    </r>
    <r>
      <rPr>
        <sz val="14"/>
        <color rgb="FFFF0000"/>
        <rFont val="HG丸ｺﾞｼｯｸM-PRO"/>
        <family val="3"/>
        <charset val="128"/>
      </rPr>
      <t>宿泊人数</t>
    </r>
    <r>
      <rPr>
        <sz val="14"/>
        <rFont val="HG丸ｺﾞｼｯｸM-PRO"/>
        <family val="3"/>
        <charset val="128"/>
      </rPr>
      <t>を入れてください。</t>
    </r>
    <rPh sb="0" eb="2">
      <t>カキ</t>
    </rPh>
    <rPh sb="3" eb="5">
      <t>リヨウ</t>
    </rPh>
    <rPh sb="5" eb="7">
      <t>クブン</t>
    </rPh>
    <rPh sb="8" eb="9">
      <t>シタガ</t>
    </rPh>
    <rPh sb="13" eb="15">
      <t>リヨウ</t>
    </rPh>
    <rPh sb="16" eb="18">
      <t>シュクハク</t>
    </rPh>
    <rPh sb="18" eb="19">
      <t>シツ</t>
    </rPh>
    <rPh sb="20" eb="21">
      <t>ラン</t>
    </rPh>
    <rPh sb="22" eb="23">
      <t>ハク</t>
    </rPh>
    <rPh sb="23" eb="24">
      <t>スウ</t>
    </rPh>
    <rPh sb="25" eb="27">
      <t>シュクハク</t>
    </rPh>
    <rPh sb="27" eb="29">
      <t>ニンズウ</t>
    </rPh>
    <rPh sb="30" eb="31">
      <t>イ</t>
    </rPh>
    <phoneticPr fontId="1"/>
  </si>
  <si>
    <r>
      <t>下記の利用区分に従って、ご利用の宿泊室の欄に</t>
    </r>
    <r>
      <rPr>
        <sz val="14"/>
        <color rgb="FFFF0000"/>
        <rFont val="HG丸ｺﾞｼｯｸM-PRO"/>
        <family val="3"/>
        <charset val="128"/>
      </rPr>
      <t>泊数</t>
    </r>
    <r>
      <rPr>
        <sz val="14"/>
        <rFont val="HG丸ｺﾞｼｯｸM-PRO"/>
        <family val="3"/>
        <charset val="128"/>
      </rPr>
      <t>と</t>
    </r>
    <r>
      <rPr>
        <sz val="14"/>
        <color rgb="FFFF0000"/>
        <rFont val="HG丸ｺﾞｼｯｸM-PRO"/>
        <family val="3"/>
        <charset val="128"/>
      </rPr>
      <t>宿泊人数</t>
    </r>
    <r>
      <rPr>
        <sz val="14"/>
        <rFont val="HG丸ｺﾞｼｯｸM-PRO"/>
        <family val="3"/>
        <charset val="128"/>
      </rPr>
      <t>を入れてください。</t>
    </r>
    <rPh sb="0" eb="2">
      <t>カキ</t>
    </rPh>
    <phoneticPr fontId="1"/>
  </si>
  <si>
    <r>
      <t xml:space="preserve">幼児
</t>
    </r>
    <r>
      <rPr>
        <sz val="14"/>
        <rFont val="HG丸ｺﾞｼｯｸM-PRO"/>
        <family val="3"/>
        <charset val="128"/>
      </rPr>
      <t xml:space="preserve">（4歳以上）
</t>
    </r>
    <r>
      <rPr>
        <b/>
        <sz val="14"/>
        <rFont val="HG丸ｺﾞｼｯｸM-PRO"/>
        <family val="3"/>
        <charset val="128"/>
      </rPr>
      <t>300円/泊</t>
    </r>
    <r>
      <rPr>
        <sz val="14"/>
        <rFont val="HG丸ｺﾞｼｯｸM-PRO"/>
        <family val="3"/>
        <charset val="128"/>
      </rPr>
      <t xml:space="preserve">
</t>
    </r>
    <rPh sb="5" eb="6">
      <t>サイ</t>
    </rPh>
    <rPh sb="6" eb="8">
      <t>イジョウ</t>
    </rPh>
    <rPh sb="13" eb="14">
      <t>エン</t>
    </rPh>
    <rPh sb="14" eb="16">
      <t>･ハク</t>
    </rPh>
    <phoneticPr fontId="23"/>
  </si>
  <si>
    <t>　（ただし、当該活動に対して自治体から公的支援を受けている場合を除く）</t>
    <phoneticPr fontId="1"/>
  </si>
  <si>
    <t>②小学生～高校生を対象としているが、就学前の子ども達に帯同する大人にも準用</t>
    <rPh sb="2" eb="4">
      <t>ガクセイ</t>
    </rPh>
    <rPh sb="5" eb="8">
      <t>コウコウセイ</t>
    </rPh>
    <rPh sb="8" eb="9">
      <t>タカコウ</t>
    </rPh>
    <phoneticPr fontId="1"/>
  </si>
  <si>
    <r>
      <t>①</t>
    </r>
    <r>
      <rPr>
        <sz val="14"/>
        <color rgb="FFFF0000"/>
        <rFont val="HG丸ｺﾞｼｯｸM-PRO"/>
        <family val="3"/>
        <charset val="128"/>
      </rPr>
      <t>経済的に困難な子供を支援する団体や障害のある子供を支援する団体等が対象</t>
    </r>
    <rPh sb="1" eb="4">
      <t>ケイザイテキ</t>
    </rPh>
    <rPh sb="5" eb="7">
      <t>コンナン</t>
    </rPh>
    <rPh sb="8" eb="10">
      <t>コドモ</t>
    </rPh>
    <rPh sb="11" eb="13">
      <t>シエン</t>
    </rPh>
    <rPh sb="15" eb="17">
      <t>ダンタイ</t>
    </rPh>
    <rPh sb="18" eb="20">
      <t>ショウガイ</t>
    </rPh>
    <rPh sb="23" eb="25">
      <t>コドモ</t>
    </rPh>
    <rPh sb="26" eb="28">
      <t>シエン</t>
    </rPh>
    <rPh sb="30" eb="32">
      <t>ダンタイ</t>
    </rPh>
    <rPh sb="32" eb="33">
      <t>トウ</t>
    </rPh>
    <rPh sb="34" eb="36">
      <t>タイショウ</t>
    </rPh>
    <phoneticPr fontId="1"/>
  </si>
  <si>
    <r>
      <t>①部活・サークルを含む</t>
    </r>
    <r>
      <rPr>
        <sz val="14"/>
        <color rgb="FFFF0000"/>
        <rFont val="HG丸ｺﾞｼｯｸM-PRO"/>
        <family val="3"/>
        <charset val="128"/>
      </rPr>
      <t>学校利用が対象</t>
    </r>
    <phoneticPr fontId="1"/>
  </si>
  <si>
    <r>
      <t>施 設 使 用 料（減 免）試 算 表　　</t>
    </r>
    <r>
      <rPr>
        <b/>
        <sz val="20"/>
        <color rgb="FFFF0000"/>
        <rFont val="HG丸ｺﾞｼｯｸM-PRO"/>
        <family val="3"/>
        <charset val="128"/>
      </rPr>
      <t>＜要事前申請＞</t>
    </r>
    <rPh sb="0" eb="1">
      <t>シ</t>
    </rPh>
    <rPh sb="2" eb="3">
      <t>セツ</t>
    </rPh>
    <rPh sb="4" eb="5">
      <t>シ</t>
    </rPh>
    <rPh sb="6" eb="7">
      <t>ヨウ</t>
    </rPh>
    <rPh sb="8" eb="9">
      <t>リョウ</t>
    </rPh>
    <rPh sb="10" eb="11">
      <t>ゲン</t>
    </rPh>
    <rPh sb="12" eb="13">
      <t>メン</t>
    </rPh>
    <rPh sb="14" eb="15">
      <t>タメシ</t>
    </rPh>
    <rPh sb="16" eb="17">
      <t>サン</t>
    </rPh>
    <rPh sb="18" eb="19">
      <t>ヒョウ</t>
    </rPh>
    <phoneticPr fontId="1"/>
  </si>
  <si>
    <r>
      <t>該当する学校・団体は，</t>
    </r>
    <r>
      <rPr>
        <sz val="14"/>
        <color rgb="FFFF0000"/>
        <rFont val="HG丸ｺﾞｼｯｸM-PRO"/>
        <family val="3"/>
        <charset val="128"/>
      </rPr>
      <t>ご利用の３週間前までに申請書を提出</t>
    </r>
    <r>
      <rPr>
        <sz val="14"/>
        <rFont val="HG丸ｺﾞｼｯｸM-PRO"/>
        <family val="3"/>
        <charset val="128"/>
      </rPr>
      <t>してください。</t>
    </r>
    <rPh sb="0" eb="2">
      <t>ガイトウ</t>
    </rPh>
    <rPh sb="4" eb="6">
      <t>ガッコウ</t>
    </rPh>
    <rPh sb="7" eb="9">
      <t>ダンタイ</t>
    </rPh>
    <rPh sb="12" eb="14">
      <t>リヨウ</t>
    </rPh>
    <rPh sb="16" eb="19">
      <t>シュウカンマエ</t>
    </rPh>
    <rPh sb="22" eb="25">
      <t>シンセイショ</t>
    </rPh>
    <rPh sb="26" eb="28">
      <t>テイシュツ</t>
    </rPh>
    <phoneticPr fontId="1"/>
  </si>
  <si>
    <t>A</t>
    <phoneticPr fontId="1" type="Hiragana" alignment="distributed"/>
  </si>
  <si>
    <t>B</t>
    <phoneticPr fontId="1" type="Hiragana" alignment="distributed"/>
  </si>
  <si>
    <t>D</t>
    <phoneticPr fontId="1" type="Hiragana" alignment="distributed"/>
  </si>
  <si>
    <t>E</t>
    <phoneticPr fontId="1" type="Hiragana" alignment="distributed"/>
  </si>
  <si>
    <t>F</t>
    <phoneticPr fontId="1" type="Hiragana" alignment="distributed"/>
  </si>
  <si>
    <t>G</t>
    <phoneticPr fontId="1" type="Hiragana" alignment="distributed"/>
  </si>
  <si>
    <t>H</t>
    <phoneticPr fontId="1" type="Hiragana" alignment="distributed"/>
  </si>
  <si>
    <t>I</t>
    <phoneticPr fontId="1" type="Hiragana" alignment="distributed"/>
  </si>
  <si>
    <t xml:space="preserve">
焼肉風野菜炒め
</t>
    <rPh sb="1" eb="2">
      <t>ヤ</t>
    </rPh>
    <rPh sb="2" eb="3">
      <t>ニク</t>
    </rPh>
    <rPh sb="3" eb="4">
      <t>フウ</t>
    </rPh>
    <rPh sb="4" eb="6">
      <t>ヤサイ</t>
    </rPh>
    <rPh sb="6" eb="7">
      <t>イタ</t>
    </rPh>
    <phoneticPr fontId="1"/>
  </si>
  <si>
    <t>洋朝食Ａ，Ｂ</t>
    <rPh sb="0" eb="1">
      <t>ヨウ</t>
    </rPh>
    <rPh sb="1" eb="3">
      <t>チョウショク</t>
    </rPh>
    <phoneticPr fontId="1"/>
  </si>
  <si>
    <t>野外炊事</t>
    <rPh sb="0" eb="2">
      <t>ヤガイ</t>
    </rPh>
    <rPh sb="2" eb="4">
      <t>スイジ</t>
    </rPh>
    <phoneticPr fontId="1"/>
  </si>
  <si>
    <r>
      <t xml:space="preserve">ビーフカレー
</t>
    </r>
    <r>
      <rPr>
        <sz val="8"/>
        <color rgb="FFFF0000"/>
        <rFont val="HG丸ｺﾞｼｯｸM-PRO"/>
        <family val="3"/>
        <charset val="128"/>
      </rPr>
      <t>1人あたり650円</t>
    </r>
    <phoneticPr fontId="1"/>
  </si>
  <si>
    <r>
      <t xml:space="preserve">ポークカレー
</t>
    </r>
    <r>
      <rPr>
        <sz val="8"/>
        <color rgb="FFFF0000"/>
        <rFont val="HG丸ｺﾞｼｯｸM-PRO"/>
        <family val="3"/>
        <charset val="128"/>
      </rPr>
      <t>1人あたり600円</t>
    </r>
    <phoneticPr fontId="1"/>
  </si>
  <si>
    <t>牛丼
ハヤシライス</t>
    <rPh sb="0" eb="2">
      <t>ギュウドン</t>
    </rPh>
    <phoneticPr fontId="1"/>
  </si>
  <si>
    <t xml:space="preserve">
ビーフカレー
</t>
    <phoneticPr fontId="1"/>
  </si>
  <si>
    <t>コース</t>
    <phoneticPr fontId="1" type="Hiragana" alignment="distributed"/>
  </si>
  <si>
    <t>レストランに要相談</t>
    <rPh sb="6" eb="7">
      <t>ヨウ</t>
    </rPh>
    <rPh sb="7" eb="9">
      <t>ソウダン</t>
    </rPh>
    <phoneticPr fontId="1"/>
  </si>
  <si>
    <t>おにぎりor菓子パン2個，バナナ1本</t>
    <phoneticPr fontId="1" type="Hiragana" alignment="distributed"/>
  </si>
  <si>
    <t>＜受渡時間＞
朝食　6：30～
昼食　9：00～
夕食　15：00～19：00</t>
    <phoneticPr fontId="1"/>
  </si>
  <si>
    <t>ソーセージ，コーヒー牛乳，バナナ</t>
    <rPh sb="10" eb="12">
      <t>ぎゅうにゅう</t>
    </rPh>
    <phoneticPr fontId="1" type="Hiragana" alignment="distributed"/>
  </si>
  <si>
    <t>キャベツ，バナナ，コーヒー牛乳</t>
    <phoneticPr fontId="1" type="Hiragana" alignment="distributed"/>
  </si>
  <si>
    <t>ウィンナー，ケチャップ＆マスタード，ドックパン(１人１個)，</t>
    <phoneticPr fontId="1" type="Hiragana" alignment="distributed"/>
  </si>
  <si>
    <t>カレールー，オレンジ，福神漬，煮出し用お茶パック</t>
    <rPh sb="15" eb="16">
      <t>に</t>
    </rPh>
    <rPh sb="16" eb="17">
      <t>だ</t>
    </rPh>
    <rPh sb="18" eb="19">
      <t>よう</t>
    </rPh>
    <phoneticPr fontId="1" type="Hiragana" alignment="distributed"/>
  </si>
  <si>
    <t>たまねぎ，ピーマン，オレンジ，油，煮出し用お茶パック，トング</t>
    <phoneticPr fontId="1" type="Hiragana" alignment="distributed"/>
  </si>
  <si>
    <t>焼きそば麺(１人1.5袋)，焼きそばソース，豚肉，人参，キャベツ，</t>
    <phoneticPr fontId="1" type="Hiragana" alignment="distributed"/>
  </si>
  <si>
    <t>即席味噌汁，オレンジ，煮出し用お茶パック</t>
    <phoneticPr fontId="1" type="Hiragana" alignment="distributed"/>
  </si>
  <si>
    <t>米(960g)，牛肉，じゃがいも，人参，たまねぎ，カレールー，</t>
    <phoneticPr fontId="1" type="Hiragana" alignment="distributed"/>
  </si>
  <si>
    <t>福神漬，オレンジ，煮出し用お茶パック</t>
    <phoneticPr fontId="1" type="Hiragana" alignment="distributed"/>
  </si>
  <si>
    <t>ハヤシライスの素，福神漬，オレンジ，煮出し用お茶パック</t>
    <phoneticPr fontId="1" type="Hiragana" alignment="distributed"/>
  </si>
  <si>
    <t>ピーマン，即席味噌汁，オレンジ，煮出し用お茶パック</t>
    <rPh sb="16" eb="18">
      <t>にだ</t>
    </rPh>
    <rPh sb="19" eb="20">
      <t>よう</t>
    </rPh>
    <rPh sb="21" eb="22">
      <t>ちゃ</t>
    </rPh>
    <phoneticPr fontId="1" type="Hiragana" alignment="distributed"/>
  </si>
  <si>
    <t>ホットケーキのもと（400ｇ），卵２個，シロップ＆マーガリン，竹串（４人分）</t>
    <phoneticPr fontId="1" type="Hiragana" alignment="distributed"/>
  </si>
  <si>
    <t>たかきび粉1,000g，きな粉，砂糖，塩</t>
    <phoneticPr fontId="1" type="Hiragana" alignment="distributed"/>
  </si>
  <si>
    <t>小麦粉，だし，ねぎ，かまぼこ，塩小袋</t>
    <rPh sb="16" eb="18">
      <t>こぶくろ</t>
    </rPh>
    <phoneticPr fontId="1" type="Hiragana" alignment="distributed"/>
  </si>
  <si>
    <t>おにぎり（梅）１個，かき揚げ１個，パックお茶１個，バナナ１本</t>
    <rPh sb="21" eb="22">
      <t>ちゃ</t>
    </rPh>
    <rPh sb="29" eb="30">
      <t>ぽん</t>
    </rPh>
    <phoneticPr fontId="1" type="Hiragana" alignment="distributed"/>
  </si>
  <si>
    <t>水</t>
    <rPh sb="0" eb="1">
      <t>みず</t>
    </rPh>
    <phoneticPr fontId="1" type="Hiragana" alignment="distributed"/>
  </si>
  <si>
    <r>
      <t xml:space="preserve">幼児
</t>
    </r>
    <r>
      <rPr>
        <sz val="14"/>
        <rFont val="HG丸ｺﾞｼｯｸM-PRO"/>
        <family val="3"/>
        <charset val="128"/>
      </rPr>
      <t xml:space="preserve">（4歳以上）
</t>
    </r>
    <r>
      <rPr>
        <b/>
        <sz val="14"/>
        <rFont val="HG丸ｺﾞｼｯｸM-PRO"/>
        <family val="3"/>
        <charset val="128"/>
      </rPr>
      <t>300円/泊</t>
    </r>
    <rPh sb="5" eb="6">
      <t>サイ</t>
    </rPh>
    <rPh sb="6" eb="8">
      <t>イジョウ</t>
    </rPh>
    <rPh sb="13" eb="14">
      <t>エン</t>
    </rPh>
    <rPh sb="14" eb="16">
      <t>･ハク</t>
    </rPh>
    <phoneticPr fontId="23"/>
  </si>
  <si>
    <r>
      <t xml:space="preserve">子供
</t>
    </r>
    <r>
      <rPr>
        <sz val="9"/>
        <rFont val="HG丸ｺﾞｼｯｸM-PRO"/>
        <family val="3"/>
        <charset val="128"/>
      </rPr>
      <t>（小学生～高校生</t>
    </r>
    <r>
      <rPr>
        <sz val="10"/>
        <rFont val="HG丸ｺﾞｼｯｸM-PRO"/>
        <family val="3"/>
        <charset val="128"/>
      </rPr>
      <t xml:space="preserve">）
</t>
    </r>
    <r>
      <rPr>
        <b/>
        <sz val="14"/>
        <rFont val="HG丸ｺﾞｼｯｸM-PRO"/>
        <family val="3"/>
        <charset val="128"/>
      </rPr>
      <t>600円/泊</t>
    </r>
    <rPh sb="0" eb="2">
      <t>コドモ</t>
    </rPh>
    <rPh sb="4" eb="7">
      <t>ショウガクセイ</t>
    </rPh>
    <rPh sb="8" eb="11">
      <t>コウコウセイ</t>
    </rPh>
    <phoneticPr fontId="23"/>
  </si>
  <si>
    <r>
      <t xml:space="preserve">学生
</t>
    </r>
    <r>
      <rPr>
        <sz val="9"/>
        <rFont val="HG丸ｺﾞｼｯｸM-PRO"/>
        <family val="3"/>
        <charset val="128"/>
      </rPr>
      <t>（大学・短大生等）</t>
    </r>
    <r>
      <rPr>
        <sz val="16"/>
        <rFont val="HG丸ｺﾞｼｯｸM-PRO"/>
        <family val="3"/>
        <charset val="128"/>
      </rPr>
      <t xml:space="preserve">
</t>
    </r>
    <r>
      <rPr>
        <b/>
        <sz val="14"/>
        <rFont val="HG丸ｺﾞｼｯｸM-PRO"/>
        <family val="3"/>
        <charset val="128"/>
      </rPr>
      <t>1,200円/泊</t>
    </r>
    <rPh sb="0" eb="2">
      <t>ガクセイ</t>
    </rPh>
    <rPh sb="4" eb="6">
      <t>ダイガク</t>
    </rPh>
    <rPh sb="7" eb="11">
      <t>タンダイセイナド</t>
    </rPh>
    <phoneticPr fontId="23"/>
  </si>
  <si>
    <r>
      <t xml:space="preserve">大人
</t>
    </r>
    <r>
      <rPr>
        <b/>
        <sz val="14"/>
        <rFont val="HG丸ｺﾞｼｯｸM-PRO"/>
        <family val="3"/>
        <charset val="128"/>
      </rPr>
      <t>2,500円/泊</t>
    </r>
    <rPh sb="0" eb="2">
      <t>オトナ</t>
    </rPh>
    <rPh sb="8" eb="9">
      <t>エン</t>
    </rPh>
    <rPh sb="9" eb="11">
      <t>･ハク</t>
    </rPh>
    <phoneticPr fontId="23"/>
  </si>
  <si>
    <t>青少年団体利用の場合 ※1</t>
    <rPh sb="0" eb="3">
      <t>セイショウネン</t>
    </rPh>
    <rPh sb="3" eb="5">
      <t>ダンタイ</t>
    </rPh>
    <rPh sb="5" eb="7">
      <t>リヨウ</t>
    </rPh>
    <rPh sb="8" eb="10">
      <t>バアイ</t>
    </rPh>
    <phoneticPr fontId="1"/>
  </si>
  <si>
    <r>
      <t xml:space="preserve">幼児
</t>
    </r>
    <r>
      <rPr>
        <sz val="14"/>
        <rFont val="HG丸ｺﾞｼｯｸM-PRO"/>
        <family val="3"/>
        <charset val="128"/>
      </rPr>
      <t>（4歳以上）
300</t>
    </r>
    <r>
      <rPr>
        <b/>
        <sz val="14"/>
        <rFont val="HG丸ｺﾞｼｯｸM-PRO"/>
        <family val="3"/>
        <charset val="128"/>
      </rPr>
      <t>円/泊</t>
    </r>
    <rPh sb="5" eb="6">
      <t>サイ</t>
    </rPh>
    <rPh sb="6" eb="8">
      <t>イジョウ</t>
    </rPh>
    <rPh sb="13" eb="14">
      <t>エン</t>
    </rPh>
    <rPh sb="14" eb="16">
      <t>･ハク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</si>
</sst>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_ "/>
    <numFmt numFmtId="179" formatCode="#,##0;&quot;△ &quot;#,##0"/>
    <numFmt numFmtId="180" formatCode="&quot;¥&quot;#,##0_);\(&quot;¥&quot;#,##0\)"/>
    <numFmt numFmtId="181" formatCode="&quot;¥&quot;#,##0_);[Red]\(&quot;¥&quot;#,##0\)"/>
    <numFmt numFmtId="182" formatCode="#,##0_);[Red]\(#,##0\)"/>
    <numFmt numFmtId="183" formatCode="#,##0_);\(#,##0\)"/>
  </numFmts>
  <fonts count="56">
    <font>
      <sz val="11"/>
      <name val="ＭＳ Ｐゴシック"/>
      <family val="3"/>
      <charset val="128"/>
    </font>
    <font>
      <sz val="6"/>
      <name val="ＭＳ Ｐゴシック"/>
      <family val="3"/>
      <charset val="128"/>
    </font>
    <font>
      <sz val="16"/>
      <name val="HG丸ｺﾞｼｯｸM-PRO"/>
      <family val="3"/>
      <charset val="128"/>
    </font>
    <font>
      <sz val="11"/>
      <name val="HG丸ｺﾞｼｯｸM-PRO"/>
      <family val="3"/>
      <charset val="128"/>
    </font>
    <font>
      <sz val="18"/>
      <name val="HG丸ｺﾞｼｯｸM-PRO"/>
      <family val="3"/>
      <charset val="128"/>
    </font>
    <font>
      <sz val="12"/>
      <name val="HG丸ｺﾞｼｯｸM-PRO"/>
      <family val="3"/>
      <charset val="128"/>
    </font>
    <font>
      <sz val="14"/>
      <name val="HG丸ｺﾞｼｯｸM-PRO"/>
      <family val="3"/>
      <charset val="128"/>
    </font>
    <font>
      <b/>
      <sz val="11"/>
      <color indexed="18"/>
      <name val="HG丸ｺﾞｼｯｸM-PRO"/>
      <family val="3"/>
      <charset val="128"/>
    </font>
    <font>
      <b/>
      <sz val="11"/>
      <color indexed="16"/>
      <name val="HG丸ｺﾞｼｯｸM-PRO"/>
      <family val="3"/>
      <charset val="128"/>
    </font>
    <font>
      <sz val="11"/>
      <color indexed="12"/>
      <name val="HG丸ｺﾞｼｯｸM-PRO"/>
      <family val="3"/>
      <charset val="128"/>
    </font>
    <font>
      <b/>
      <sz val="11"/>
      <color indexed="12"/>
      <name val="HG丸ｺﾞｼｯｸM-PRO"/>
      <family val="3"/>
      <charset val="128"/>
    </font>
    <font>
      <b/>
      <sz val="11"/>
      <color indexed="17"/>
      <name val="HG丸ｺﾞｼｯｸM-PRO"/>
      <family val="3"/>
      <charset val="128"/>
    </font>
    <font>
      <sz val="11"/>
      <color indexed="59"/>
      <name val="HG丸ｺﾞｼｯｸM-PRO"/>
      <family val="3"/>
      <charset val="128"/>
    </font>
    <font>
      <sz val="9"/>
      <name val="HG丸ｺﾞｼｯｸM-PRO"/>
      <family val="3"/>
      <charset val="128"/>
    </font>
    <font>
      <sz val="18"/>
      <color indexed="10"/>
      <name val="HG丸ｺﾞｼｯｸM-PRO"/>
      <family val="3"/>
      <charset val="128"/>
    </font>
    <font>
      <sz val="10"/>
      <color indexed="8"/>
      <name val="ＭＳ Ｐ明朝"/>
      <family val="1"/>
      <charset val="128"/>
    </font>
    <font>
      <sz val="10"/>
      <color indexed="8"/>
      <name val="HG丸ｺﾞｼｯｸM-PRO"/>
      <family val="3"/>
      <charset val="128"/>
    </font>
    <font>
      <sz val="10"/>
      <name val="HG丸ｺﾞｼｯｸM-PRO"/>
      <family val="3"/>
      <charset val="128"/>
    </font>
    <font>
      <sz val="12"/>
      <color indexed="8"/>
      <name val="HG丸ｺﾞｼｯｸM-PRO"/>
      <family val="3"/>
      <charset val="128"/>
    </font>
    <font>
      <sz val="8"/>
      <color indexed="8"/>
      <name val="HG丸ｺﾞｼｯｸM-PRO"/>
      <family val="3"/>
      <charset val="128"/>
    </font>
    <font>
      <sz val="8"/>
      <color indexed="10"/>
      <name val="HG丸ｺﾞｼｯｸM-PRO"/>
      <family val="3"/>
      <charset val="128"/>
    </font>
    <font>
      <sz val="10"/>
      <color rgb="FFFF0000"/>
      <name val="HG丸ｺﾞｼｯｸM-PRO"/>
      <family val="3"/>
      <charset val="128"/>
    </font>
    <font>
      <sz val="11"/>
      <color rgb="FF000000"/>
      <name val="MS PGothic"/>
      <family val="3"/>
      <charset val="128"/>
    </font>
    <font>
      <sz val="6"/>
      <name val="MS PGothic"/>
      <family val="3"/>
      <charset val="128"/>
    </font>
    <font>
      <sz val="20"/>
      <name val="HG丸ｺﾞｼｯｸM-PRO"/>
      <family val="3"/>
      <charset val="128"/>
    </font>
    <font>
      <b/>
      <sz val="12"/>
      <color indexed="8"/>
      <name val="HG丸ｺﾞｼｯｸM-PRO"/>
      <family val="3"/>
      <charset val="128"/>
    </font>
    <font>
      <b/>
      <sz val="12"/>
      <name val="HG丸ｺﾞｼｯｸM-PRO"/>
      <family val="3"/>
      <charset val="128"/>
    </font>
    <font>
      <b/>
      <sz val="11"/>
      <color indexed="8"/>
      <name val="HG丸ｺﾞｼｯｸM-PRO"/>
      <family val="3"/>
      <charset val="128"/>
    </font>
    <font>
      <sz val="10"/>
      <color theme="1"/>
      <name val="HG丸ｺﾞｼｯｸM-PRO"/>
      <family val="3"/>
      <charset val="128"/>
    </font>
    <font>
      <sz val="8"/>
      <color rgb="FFFF0000"/>
      <name val="HG丸ｺﾞｼｯｸM-PRO"/>
      <family val="3"/>
      <charset val="128"/>
    </font>
    <font>
      <sz val="6"/>
      <name val="ＭＳ Ｐゴシック"/>
      <family val="3"/>
      <charset val="128"/>
      <scheme val="minor"/>
    </font>
    <font>
      <sz val="11"/>
      <color theme="1"/>
      <name val="HG丸ｺﾞｼｯｸM-PRO"/>
      <family val="3"/>
      <charset val="128"/>
    </font>
    <font>
      <sz val="6"/>
      <name val="HG丸ｺﾞｼｯｸM-PRO"/>
      <family val="3"/>
      <charset val="128"/>
    </font>
    <font>
      <sz val="11"/>
      <name val="ＭＳ Ｐゴシック"/>
      <family val="3"/>
      <charset val="128"/>
    </font>
    <font>
      <sz val="14"/>
      <color rgb="FFFF0000"/>
      <name val="HG丸ｺﾞｼｯｸM-PRO"/>
      <family val="3"/>
      <charset val="128"/>
    </font>
    <font>
      <sz val="28"/>
      <name val="HG丸ｺﾞｼｯｸM-PRO"/>
      <family val="3"/>
      <charset val="128"/>
    </font>
    <font>
      <b/>
      <sz val="14"/>
      <name val="HG丸ｺﾞｼｯｸM-PRO"/>
      <family val="3"/>
      <charset val="128"/>
    </font>
    <font>
      <sz val="11"/>
      <color rgb="FFFF0000"/>
      <name val="HG丸ｺﾞｼｯｸM-PRO"/>
      <family val="3"/>
      <charset val="128"/>
    </font>
    <font>
      <sz val="12"/>
      <color rgb="FFFF0000"/>
      <name val="HG丸ｺﾞｼｯｸM-PRO"/>
      <family val="3"/>
      <charset val="128"/>
    </font>
    <font>
      <b/>
      <sz val="16"/>
      <name val="HG丸ｺﾞｼｯｸM-PRO"/>
      <family val="3"/>
      <charset val="128"/>
    </font>
    <font>
      <sz val="24"/>
      <name val="HG丸ｺﾞｼｯｸM-PRO"/>
      <family val="3"/>
      <charset val="128"/>
    </font>
    <font>
      <b/>
      <sz val="20"/>
      <color rgb="FFFF0000"/>
      <name val="HG丸ｺﾞｼｯｸM-PRO"/>
      <family val="3"/>
      <charset val="128"/>
    </font>
    <font>
      <b/>
      <sz val="20"/>
      <name val="HG丸ｺﾞｼｯｸM-PRO"/>
      <family val="3"/>
      <charset val="128"/>
    </font>
    <font>
      <b/>
      <sz val="11"/>
      <color rgb="FFFF0000"/>
      <name val="HG丸ｺﾞｼｯｸM-PRO"/>
      <family val="3"/>
      <charset val="128"/>
    </font>
    <font>
      <sz val="8"/>
      <color rgb="FF000000"/>
      <name val="HG丸ｺﾞｼｯｸM-PRO"/>
      <family val="3"/>
      <charset val="128"/>
    </font>
    <font>
      <b/>
      <sz val="11"/>
      <name val="HG丸ｺﾞｼｯｸM-PRO"/>
      <family val="3"/>
      <charset val="128"/>
    </font>
    <font>
      <b/>
      <sz val="12"/>
      <color rgb="FF000000"/>
      <name val="HG丸ｺﾞｼｯｸM-PRO"/>
      <family val="3"/>
      <charset val="128"/>
    </font>
    <font>
      <b/>
      <sz val="14"/>
      <color indexed="18"/>
      <name val="HG丸ｺﾞｼｯｸM-PRO"/>
      <family val="3"/>
      <charset val="128"/>
    </font>
    <font>
      <b/>
      <sz val="16"/>
      <color indexed="18"/>
      <name val="HG丸ｺﾞｼｯｸM-PRO"/>
      <family val="3"/>
      <charset val="128"/>
    </font>
    <font>
      <b/>
      <sz val="12"/>
      <color rgb="FF000080"/>
      <name val="HG丸ｺﾞｼｯｸM-PRO"/>
      <family val="3"/>
      <charset val="128"/>
    </font>
    <font>
      <b/>
      <sz val="14"/>
      <color indexed="16"/>
      <name val="HG丸ｺﾞｼｯｸM-PRO"/>
      <family val="3"/>
      <charset val="128"/>
    </font>
    <font>
      <b/>
      <sz val="16"/>
      <color rgb="FF002060"/>
      <name val="HG丸ｺﾞｼｯｸM-PRO"/>
      <family val="3"/>
      <charset val="128"/>
    </font>
    <font>
      <sz val="11"/>
      <color rgb="FF002060"/>
      <name val="HG丸ｺﾞｼｯｸM-PRO"/>
      <family val="3"/>
      <charset val="128"/>
    </font>
    <font>
      <b/>
      <sz val="18"/>
      <color indexed="8"/>
      <name val="HG丸ｺﾞｼｯｸM-PRO"/>
      <family val="3"/>
      <charset val="128"/>
    </font>
    <font>
      <b/>
      <sz val="10"/>
      <name val="HG丸ｺﾞｼｯｸM-PRO"/>
      <family val="3"/>
      <charset val="128"/>
    </font>
    <font>
      <b/>
      <sz val="10"/>
      <color indexed="8"/>
      <name val="HG丸ｺﾞｼｯｸM-PRO"/>
      <family val="3"/>
      <charset val="128"/>
    </font>
  </fonts>
  <fills count="1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bgColor indexed="64"/>
      </patternFill>
    </fill>
    <fill>
      <patternFill patternType="solid">
        <fgColor rgb="FFCCECFF"/>
        <bgColor indexed="64"/>
      </patternFill>
    </fill>
    <fill>
      <patternFill patternType="solid">
        <fgColor rgb="FFCCFF99"/>
        <bgColor indexed="64"/>
      </patternFill>
    </fill>
    <fill>
      <patternFill patternType="solid">
        <fgColor rgb="FFFFCC66"/>
        <bgColor indexed="64"/>
      </patternFill>
    </fill>
    <fill>
      <patternFill patternType="solid">
        <fgColor rgb="FFC0C0C0"/>
        <bgColor indexed="64"/>
      </patternFill>
    </fill>
    <fill>
      <patternFill patternType="solid">
        <fgColor rgb="FFFFCCFF"/>
        <bgColor indexed="64"/>
      </patternFill>
    </fill>
    <fill>
      <patternFill patternType="solid">
        <fgColor rgb="FFCCCCFF"/>
        <bgColor indexed="64"/>
      </patternFill>
    </fill>
  </fills>
  <borders count="5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18"/>
      </left>
      <right style="double">
        <color indexed="18"/>
      </right>
      <top style="double">
        <color indexed="18"/>
      </top>
      <bottom style="double">
        <color indexed="18"/>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double">
        <color indexed="64"/>
      </right>
      <top/>
      <bottom/>
      <diagonal/>
    </border>
    <border>
      <left/>
      <right/>
      <top/>
      <bottom style="double">
        <color indexed="64"/>
      </bottom>
      <diagonal/>
    </border>
    <border>
      <left/>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22" fillId="0" borderId="0"/>
    <xf numFmtId="0" fontId="22" fillId="0" borderId="0"/>
    <xf numFmtId="38" fontId="33" fillId="0" borderId="0" applyFont="0" applyFill="0" applyBorder="0" applyAlignment="0" applyProtection="0">
      <alignment vertical="center"/>
    </xf>
  </cellStyleXfs>
  <cellXfs count="521">
    <xf numFmtId="0" fontId="0" fillId="0" borderId="0" xfId="0">
      <alignment vertical="center"/>
    </xf>
    <xf numFmtId="176" fontId="3" fillId="0" borderId="2" xfId="0" applyNumberFormat="1" applyFont="1" applyFill="1" applyBorder="1" applyAlignment="1">
      <alignment vertical="center"/>
    </xf>
    <xf numFmtId="176" fontId="3" fillId="0" borderId="2" xfId="0" applyNumberFormat="1" applyFont="1" applyFill="1" applyBorder="1">
      <alignment vertical="center"/>
    </xf>
    <xf numFmtId="176" fontId="3" fillId="0" borderId="3" xfId="0" applyNumberFormat="1" applyFont="1" applyFill="1" applyBorder="1">
      <alignment vertical="center"/>
    </xf>
    <xf numFmtId="176" fontId="3" fillId="0" borderId="4" xfId="0" applyNumberFormat="1" applyFont="1" applyFill="1" applyBorder="1">
      <alignment vertical="center"/>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lignment vertical="center"/>
    </xf>
    <xf numFmtId="0" fontId="2" fillId="0" borderId="0" xfId="0" applyFont="1" applyBorder="1" applyAlignment="1">
      <alignment horizontal="left" vertical="center"/>
    </xf>
    <xf numFmtId="0" fontId="3" fillId="0" borderId="5" xfId="0" applyFont="1" applyFill="1" applyBorder="1" applyAlignment="1">
      <alignment horizontal="left" vertical="center"/>
    </xf>
    <xf numFmtId="0" fontId="4" fillId="0" borderId="0" xfId="0" applyFont="1" applyFill="1" applyBorder="1" applyAlignment="1">
      <alignment horizontal="left"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textRotation="255"/>
    </xf>
    <xf numFmtId="0" fontId="3" fillId="0" borderId="7" xfId="0" applyFont="1" applyFill="1" applyBorder="1" applyAlignment="1">
      <alignment horizontal="center" vertical="center" shrinkToFit="1"/>
    </xf>
    <xf numFmtId="176" fontId="3" fillId="0" borderId="7" xfId="0" applyNumberFormat="1" applyFont="1" applyFill="1" applyBorder="1">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shrinkToFit="1"/>
    </xf>
    <xf numFmtId="0" fontId="6" fillId="2" borderId="0" xfId="0" applyFont="1" applyFill="1" applyBorder="1" applyAlignment="1">
      <alignment vertical="center"/>
    </xf>
    <xf numFmtId="0" fontId="3" fillId="0" borderId="0" xfId="0" applyFont="1" applyFill="1" applyBorder="1" applyAlignment="1">
      <alignment horizontal="left" vertical="center"/>
    </xf>
    <xf numFmtId="176" fontId="7" fillId="0" borderId="11" xfId="0" applyNumberFormat="1" applyFont="1" applyFill="1" applyBorder="1">
      <alignment vertical="center"/>
    </xf>
    <xf numFmtId="176" fontId="5" fillId="0" borderId="2" xfId="0" applyNumberFormat="1" applyFont="1" applyFill="1" applyBorder="1">
      <alignment vertical="center"/>
    </xf>
    <xf numFmtId="0" fontId="3" fillId="0" borderId="2" xfId="0" applyFont="1" applyBorder="1" applyAlignment="1">
      <alignment vertical="center" shrinkToFit="1"/>
    </xf>
    <xf numFmtId="0" fontId="3" fillId="0" borderId="2" xfId="0" applyFont="1" applyBorder="1" applyAlignment="1">
      <alignment horizontal="center" vertical="center" shrinkToFit="1"/>
    </xf>
    <xf numFmtId="176" fontId="3" fillId="0" borderId="2" xfId="0" applyNumberFormat="1" applyFont="1" applyBorder="1" applyAlignment="1">
      <alignment vertical="center" shrinkToFit="1"/>
    </xf>
    <xf numFmtId="0" fontId="3" fillId="0" borderId="2" xfId="0" applyFont="1" applyBorder="1" applyAlignment="1">
      <alignment vertical="center" wrapText="1" shrinkToFit="1"/>
    </xf>
    <xf numFmtId="0" fontId="3" fillId="0" borderId="4" xfId="0" applyFont="1" applyBorder="1" applyAlignment="1">
      <alignment horizontal="center" vertical="center" wrapText="1" shrinkToFit="1"/>
    </xf>
    <xf numFmtId="178" fontId="3" fillId="0" borderId="4" xfId="0" applyNumberFormat="1" applyFont="1" applyBorder="1" applyAlignment="1">
      <alignment vertical="center" shrinkToFit="1"/>
    </xf>
    <xf numFmtId="0" fontId="3" fillId="0" borderId="8" xfId="0" applyFont="1" applyBorder="1" applyAlignment="1">
      <alignment horizontal="center" vertical="center" wrapText="1" shrinkToFit="1"/>
    </xf>
    <xf numFmtId="177" fontId="3" fillId="0" borderId="8" xfId="0" applyNumberFormat="1" applyFont="1" applyBorder="1" applyAlignment="1">
      <alignment vertical="center" shrinkToFit="1"/>
    </xf>
    <xf numFmtId="0" fontId="9" fillId="0" borderId="13" xfId="0" applyFont="1" applyBorder="1" applyAlignment="1">
      <alignment horizontal="center" vertical="center" shrinkToFit="1"/>
    </xf>
    <xf numFmtId="176" fontId="10" fillId="0" borderId="14" xfId="0" applyNumberFormat="1" applyFont="1" applyBorder="1" applyAlignment="1">
      <alignment vertical="center" shrinkToFit="1"/>
    </xf>
    <xf numFmtId="177" fontId="3" fillId="0" borderId="4" xfId="0" applyNumberFormat="1" applyFont="1" applyBorder="1" applyAlignment="1">
      <alignment vertical="center" shrinkToFit="1"/>
    </xf>
    <xf numFmtId="177" fontId="3" fillId="0" borderId="4" xfId="0" applyNumberFormat="1" applyFont="1" applyBorder="1" applyAlignment="1">
      <alignment horizontal="center" vertical="center" shrinkToFit="1"/>
    </xf>
    <xf numFmtId="0" fontId="11" fillId="0" borderId="13" xfId="0" applyFont="1" applyBorder="1" applyAlignment="1">
      <alignment horizontal="center" vertical="center" wrapText="1" shrinkToFit="1"/>
    </xf>
    <xf numFmtId="176" fontId="11" fillId="0" borderId="14" xfId="0" applyNumberFormat="1" applyFont="1" applyBorder="1">
      <alignment vertical="center"/>
    </xf>
    <xf numFmtId="0" fontId="3" fillId="0" borderId="5" xfId="0" applyFont="1" applyBorder="1" applyAlignment="1">
      <alignment vertical="center" shrinkToFit="1"/>
    </xf>
    <xf numFmtId="0" fontId="3" fillId="0" borderId="2" xfId="0" applyFont="1" applyBorder="1" applyAlignment="1">
      <alignment horizontal="center" vertical="center" wrapText="1" shrinkToFit="1"/>
    </xf>
    <xf numFmtId="0" fontId="3" fillId="0" borderId="4" xfId="0" applyFont="1" applyBorder="1" applyAlignment="1">
      <alignment horizontal="center" vertical="center" shrinkToFit="1"/>
    </xf>
    <xf numFmtId="0" fontId="3" fillId="0" borderId="13" xfId="0" applyFont="1" applyBorder="1" applyAlignment="1">
      <alignment horizontal="center" vertical="center" shrinkToFit="1"/>
    </xf>
    <xf numFmtId="0" fontId="14" fillId="0" borderId="0" xfId="0" applyFont="1" applyFill="1" applyBorder="1" applyAlignment="1">
      <alignment horizontal="left" vertical="center"/>
    </xf>
    <xf numFmtId="0" fontId="3" fillId="0" borderId="4" xfId="0" applyNumberFormat="1" applyFont="1" applyBorder="1" applyAlignment="1">
      <alignment horizontal="right" vertical="center" indent="1" shrinkToFit="1"/>
    </xf>
    <xf numFmtId="177" fontId="3" fillId="0" borderId="4" xfId="0" applyNumberFormat="1" applyFont="1" applyBorder="1" applyAlignment="1">
      <alignment horizontal="right" vertical="center" indent="1" shrinkToFit="1"/>
    </xf>
    <xf numFmtId="176" fontId="10" fillId="3" borderId="15" xfId="0" applyNumberFormat="1" applyFont="1" applyFill="1" applyBorder="1" applyAlignment="1">
      <alignment vertical="center" shrinkToFit="1"/>
    </xf>
    <xf numFmtId="176" fontId="11" fillId="3" borderId="15" xfId="0" applyNumberFormat="1" applyFont="1" applyFill="1" applyBorder="1">
      <alignment vertical="center"/>
    </xf>
    <xf numFmtId="176" fontId="7" fillId="4" borderId="12" xfId="0" applyNumberFormat="1" applyFont="1" applyFill="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vertical="center"/>
    </xf>
    <xf numFmtId="0" fontId="16" fillId="0" borderId="17" xfId="0" applyFont="1" applyBorder="1" applyAlignment="1">
      <alignment vertical="center" shrinkToFit="1"/>
    </xf>
    <xf numFmtId="0" fontId="16" fillId="0" borderId="0" xfId="0" applyFont="1" applyAlignment="1">
      <alignment vertical="center" shrinkToFit="1"/>
    </xf>
    <xf numFmtId="0" fontId="17" fillId="0" borderId="4" xfId="0" applyFont="1" applyBorder="1" applyAlignment="1">
      <alignment horizontal="center" vertical="center" wrapText="1" shrinkToFit="1"/>
    </xf>
    <xf numFmtId="0" fontId="12" fillId="3" borderId="14" xfId="0" applyFont="1" applyFill="1" applyBorder="1" applyAlignment="1">
      <alignment vertical="center" shrinkToFit="1"/>
    </xf>
    <xf numFmtId="0" fontId="12" fillId="3" borderId="15" xfId="0" applyFont="1" applyFill="1" applyBorder="1" applyAlignment="1">
      <alignment vertical="center" shrinkToFit="1"/>
    </xf>
    <xf numFmtId="0" fontId="3" fillId="0" borderId="4" xfId="0" applyFont="1" applyBorder="1" applyAlignment="1">
      <alignment vertical="center" shrinkToFit="1"/>
    </xf>
    <xf numFmtId="0" fontId="2" fillId="0" borderId="0" xfId="0" applyFont="1" applyBorder="1" applyAlignment="1">
      <alignment vertical="center"/>
    </xf>
    <xf numFmtId="0" fontId="16" fillId="0" borderId="0" xfId="0" applyFont="1" applyFill="1">
      <alignment vertical="center"/>
    </xf>
    <xf numFmtId="0" fontId="24" fillId="0" borderId="0" xfId="1" applyFont="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17" fillId="0" borderId="0" xfId="0" applyFont="1" applyBorder="1" applyAlignment="1">
      <alignment horizontal="left" vertical="center"/>
    </xf>
    <xf numFmtId="0" fontId="18" fillId="0" borderId="0" xfId="0" applyFont="1" applyFill="1" applyBorder="1" applyAlignment="1">
      <alignment horizontal="center" vertical="center"/>
    </xf>
    <xf numFmtId="181" fontId="6" fillId="0" borderId="0" xfId="0" applyNumberFormat="1" applyFont="1" applyFill="1" applyBorder="1" applyAlignment="1">
      <alignment vertical="center"/>
    </xf>
    <xf numFmtId="0" fontId="31" fillId="0" borderId="0" xfId="0" applyFont="1" applyAlignment="1">
      <alignment vertical="center"/>
    </xf>
    <xf numFmtId="0" fontId="31" fillId="0" borderId="0" xfId="2" applyFont="1" applyBorder="1" applyAlignment="1">
      <alignment vertical="center" shrinkToFit="1"/>
    </xf>
    <xf numFmtId="0" fontId="3" fillId="0" borderId="0" xfId="2" applyFont="1" applyBorder="1" applyAlignment="1">
      <alignment vertical="center" textRotation="255"/>
    </xf>
    <xf numFmtId="0" fontId="3" fillId="12" borderId="2" xfId="2" applyFont="1" applyFill="1" applyBorder="1" applyAlignment="1">
      <alignment horizontal="center" vertical="center" wrapText="1"/>
    </xf>
    <xf numFmtId="0" fontId="31" fillId="13" borderId="2" xfId="0" applyFont="1" applyFill="1" applyBorder="1" applyAlignment="1">
      <alignment horizontal="center" vertical="center"/>
    </xf>
    <xf numFmtId="0" fontId="31" fillId="14" borderId="2" xfId="0" applyFont="1" applyFill="1" applyBorder="1" applyAlignment="1">
      <alignment horizontal="center" vertical="center"/>
    </xf>
    <xf numFmtId="0" fontId="31" fillId="10" borderId="2" xfId="0" applyFont="1" applyFill="1" applyBorder="1" applyAlignment="1">
      <alignment horizontal="center" vertical="center"/>
    </xf>
    <xf numFmtId="0" fontId="32" fillId="0" borderId="0" xfId="0" applyFont="1" applyBorder="1" applyAlignment="1">
      <alignment horizontal="left" vertical="center"/>
    </xf>
    <xf numFmtId="0" fontId="5" fillId="3" borderId="9" xfId="0" applyFont="1" applyFill="1" applyBorder="1" applyAlignment="1">
      <alignment horizontal="center" vertical="center" shrinkToFit="1"/>
    </xf>
    <xf numFmtId="0" fontId="3"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vertical="center"/>
    </xf>
    <xf numFmtId="0" fontId="17" fillId="0" borderId="0" xfId="1" applyFont="1" applyAlignment="1">
      <alignment vertical="center" wrapText="1"/>
    </xf>
    <xf numFmtId="0" fontId="3" fillId="0" borderId="0" xfId="1" applyFont="1" applyAlignment="1">
      <alignment vertical="center" shrinkToFit="1"/>
    </xf>
    <xf numFmtId="0" fontId="39" fillId="0" borderId="0" xfId="1" applyFont="1" applyBorder="1" applyAlignment="1">
      <alignment horizontal="center" vertical="center"/>
    </xf>
    <xf numFmtId="180" fontId="24" fillId="0" borderId="0" xfId="1" applyNumberFormat="1" applyFont="1" applyBorder="1" applyAlignment="1">
      <alignment horizontal="center" vertical="center"/>
    </xf>
    <xf numFmtId="0" fontId="6" fillId="0" borderId="0" xfId="1" applyFont="1" applyAlignment="1">
      <alignment horizontal="left" vertical="center"/>
    </xf>
    <xf numFmtId="0" fontId="37" fillId="0" borderId="0" xfId="1" applyFont="1" applyAlignment="1">
      <alignment vertical="center"/>
    </xf>
    <xf numFmtId="0" fontId="2" fillId="0" borderId="0" xfId="1" applyFont="1" applyFill="1" applyBorder="1" applyAlignment="1">
      <alignment horizontal="right" vertical="center"/>
    </xf>
    <xf numFmtId="0" fontId="3" fillId="0" borderId="0" xfId="1" applyFont="1" applyFill="1" applyBorder="1" applyAlignment="1">
      <alignment horizontal="left" vertical="center" wrapText="1"/>
    </xf>
    <xf numFmtId="0" fontId="3" fillId="0" borderId="0" xfId="1" applyFont="1" applyFill="1" applyBorder="1" applyAlignment="1">
      <alignment horizontal="center" vertical="center"/>
    </xf>
    <xf numFmtId="0" fontId="3" fillId="0" borderId="0" xfId="1" applyFont="1" applyFill="1" applyAlignment="1">
      <alignment vertical="center"/>
    </xf>
    <xf numFmtId="0" fontId="2" fillId="0" borderId="0" xfId="1" applyFont="1" applyFill="1" applyBorder="1" applyAlignment="1">
      <alignment horizontal="right" vertical="center" textRotation="255" wrapText="1"/>
    </xf>
    <xf numFmtId="0" fontId="42" fillId="0" borderId="0" xfId="1" applyFont="1" applyAlignment="1">
      <alignment vertical="center"/>
    </xf>
    <xf numFmtId="0" fontId="43" fillId="0" borderId="0" xfId="0" applyFont="1">
      <alignment vertical="center"/>
    </xf>
    <xf numFmtId="0" fontId="20" fillId="5" borderId="18" xfId="0" applyFont="1" applyFill="1" applyBorder="1" applyAlignment="1">
      <alignment vertical="center" wrapText="1" shrinkToFit="1"/>
    </xf>
    <xf numFmtId="0" fontId="20" fillId="5" borderId="0" xfId="0" applyFont="1" applyFill="1" applyBorder="1" applyAlignment="1">
      <alignment vertical="center" wrapText="1" shrinkToFit="1"/>
    </xf>
    <xf numFmtId="0" fontId="20" fillId="5" borderId="16" xfId="0" applyFont="1" applyFill="1" applyBorder="1" applyAlignment="1">
      <alignment vertical="center" wrapText="1" shrinkToFit="1"/>
    </xf>
    <xf numFmtId="0" fontId="5" fillId="2" borderId="2" xfId="0" applyFont="1" applyFill="1" applyBorder="1" applyAlignment="1">
      <alignment vertical="center" shrinkToFit="1"/>
    </xf>
    <xf numFmtId="0" fontId="5" fillId="0" borderId="2" xfId="0" applyFont="1" applyFill="1" applyBorder="1" applyAlignment="1">
      <alignment vertical="center" shrinkToFit="1"/>
    </xf>
    <xf numFmtId="0" fontId="3" fillId="2" borderId="10" xfId="0" applyFont="1" applyFill="1" applyBorder="1" applyAlignment="1">
      <alignment vertical="center" shrinkToFit="1"/>
    </xf>
    <xf numFmtId="0" fontId="3" fillId="2" borderId="2" xfId="0" applyFont="1" applyFill="1" applyBorder="1" applyAlignment="1">
      <alignment vertical="center" shrinkToFit="1"/>
    </xf>
    <xf numFmtId="0" fontId="3" fillId="0" borderId="2" xfId="0" applyFont="1" applyFill="1" applyBorder="1" applyAlignment="1">
      <alignment vertical="center" shrinkToFit="1"/>
    </xf>
    <xf numFmtId="176" fontId="5" fillId="2" borderId="2" xfId="0" applyNumberFormat="1" applyFont="1" applyFill="1" applyBorder="1" applyAlignment="1">
      <alignment horizontal="right" vertical="center"/>
    </xf>
    <xf numFmtId="0" fontId="3" fillId="0" borderId="0" xfId="0" applyFont="1" applyFill="1" applyBorder="1">
      <alignment vertical="center"/>
    </xf>
    <xf numFmtId="0" fontId="3" fillId="0" borderId="0" xfId="0" applyFont="1" applyBorder="1">
      <alignment vertical="center"/>
    </xf>
    <xf numFmtId="0" fontId="4" fillId="0" borderId="0" xfId="0" applyFont="1" applyFill="1" applyBorder="1">
      <alignment vertical="center"/>
    </xf>
    <xf numFmtId="0" fontId="4" fillId="0" borderId="0" xfId="0" applyFont="1" applyBorder="1">
      <alignment vertical="center"/>
    </xf>
    <xf numFmtId="0" fontId="3" fillId="0" borderId="1" xfId="0" applyFont="1" applyFill="1" applyBorder="1" applyAlignment="1">
      <alignment horizontal="center" vertical="center"/>
    </xf>
    <xf numFmtId="0" fontId="3" fillId="0" borderId="0" xfId="0" applyNumberFormat="1" applyFont="1" applyFill="1">
      <alignment vertical="center"/>
    </xf>
    <xf numFmtId="0" fontId="17" fillId="0" borderId="0" xfId="0" applyNumberFormat="1" applyFont="1">
      <alignment vertical="center"/>
    </xf>
    <xf numFmtId="0" fontId="17" fillId="2" borderId="0" xfId="0" applyNumberFormat="1" applyFont="1" applyFill="1" applyAlignment="1">
      <alignment vertical="center" wrapText="1"/>
    </xf>
    <xf numFmtId="0" fontId="17" fillId="0" borderId="0" xfId="0" applyNumberFormat="1" applyFont="1" applyAlignment="1">
      <alignment vertical="center" wrapText="1"/>
    </xf>
    <xf numFmtId="0" fontId="13" fillId="0" borderId="0" xfId="0" applyNumberFormat="1" applyFont="1" applyAlignment="1">
      <alignment vertical="center" wrapText="1"/>
    </xf>
    <xf numFmtId="0" fontId="17" fillId="0" borderId="0" xfId="0" applyNumberFormat="1" applyFont="1" applyFill="1" applyAlignment="1">
      <alignment vertical="center" wrapText="1"/>
    </xf>
    <xf numFmtId="0" fontId="3" fillId="0" borderId="0" xfId="0" applyNumberFormat="1" applyFont="1">
      <alignment vertical="center"/>
    </xf>
    <xf numFmtId="0" fontId="3" fillId="2" borderId="0" xfId="0" applyNumberFormat="1" applyFont="1" applyFill="1">
      <alignment vertical="center"/>
    </xf>
    <xf numFmtId="0" fontId="3" fillId="0" borderId="0" xfId="0" applyFont="1" applyAlignment="1">
      <alignment horizontal="center" vertical="center" shrinkToFit="1"/>
    </xf>
    <xf numFmtId="0" fontId="3" fillId="0" borderId="0" xfId="0" applyFont="1" applyBorder="1" applyAlignment="1">
      <alignment vertical="center" shrinkToFit="1"/>
    </xf>
    <xf numFmtId="0" fontId="3" fillId="0" borderId="0" xfId="0" applyFont="1" applyBorder="1" applyAlignment="1">
      <alignment horizontal="center" vertical="center"/>
    </xf>
    <xf numFmtId="0" fontId="3" fillId="0" borderId="48" xfId="0" applyFont="1" applyBorder="1" applyAlignment="1">
      <alignment vertical="center" shrinkToFit="1"/>
    </xf>
    <xf numFmtId="0" fontId="3" fillId="0" borderId="50" xfId="0" applyFont="1" applyBorder="1" applyAlignment="1">
      <alignment vertical="center" shrinkToFit="1"/>
    </xf>
    <xf numFmtId="0" fontId="3" fillId="0" borderId="0" xfId="0" applyFont="1" applyBorder="1" applyAlignment="1">
      <alignment horizontal="left" vertical="center"/>
    </xf>
    <xf numFmtId="181" fontId="3" fillId="11" borderId="0" xfId="0" applyNumberFormat="1" applyFont="1" applyFill="1" applyBorder="1" applyAlignment="1">
      <alignment vertical="center"/>
    </xf>
    <xf numFmtId="0" fontId="34" fillId="0" borderId="0" xfId="0" applyFont="1" applyFill="1" applyBorder="1" applyAlignment="1">
      <alignment horizontal="left" vertical="center"/>
    </xf>
    <xf numFmtId="0" fontId="34" fillId="0" borderId="0" xfId="0" applyFont="1" applyBorder="1" applyAlignment="1">
      <alignment vertical="center"/>
    </xf>
    <xf numFmtId="0" fontId="52" fillId="0" borderId="0" xfId="0" applyFont="1" applyBorder="1" applyAlignment="1">
      <alignment horizontal="left" vertical="center"/>
    </xf>
    <xf numFmtId="0" fontId="48" fillId="0" borderId="0" xfId="0" applyFont="1" applyFill="1" applyBorder="1" applyAlignment="1">
      <alignment horizontal="right" vertical="center"/>
    </xf>
    <xf numFmtId="0" fontId="5" fillId="0" borderId="2" xfId="0" applyFont="1" applyBorder="1" applyAlignment="1">
      <alignment vertical="center" wrapText="1" shrinkToFit="1"/>
    </xf>
    <xf numFmtId="0" fontId="5" fillId="0" borderId="2" xfId="0" applyFont="1" applyBorder="1" applyAlignment="1">
      <alignment vertical="center" shrinkToFit="1"/>
    </xf>
    <xf numFmtId="0" fontId="5" fillId="0" borderId="2" xfId="0" applyFont="1" applyBorder="1" applyAlignment="1">
      <alignment horizontal="center" vertical="center" wrapText="1" shrinkToFit="1"/>
    </xf>
    <xf numFmtId="183" fontId="24" fillId="0" borderId="0" xfId="1" applyNumberFormat="1" applyFont="1" applyBorder="1" applyAlignment="1">
      <alignment horizontal="center" vertical="center"/>
    </xf>
    <xf numFmtId="0" fontId="5" fillId="0" borderId="0" xfId="1" applyFont="1" applyAlignment="1">
      <alignment vertical="center"/>
    </xf>
    <xf numFmtId="0" fontId="36" fillId="0" borderId="0" xfId="1" applyFont="1" applyFill="1" applyBorder="1" applyAlignment="1">
      <alignment horizontal="center" vertical="center" wrapText="1"/>
    </xf>
    <xf numFmtId="183" fontId="40" fillId="0" borderId="0" xfId="3" applyNumberFormat="1" applyFont="1" applyFill="1" applyBorder="1" applyAlignment="1">
      <alignment horizontal="center" vertical="center" wrapText="1"/>
    </xf>
    <xf numFmtId="183" fontId="40" fillId="0" borderId="0" xfId="1" applyNumberFormat="1" applyFont="1" applyFill="1" applyBorder="1" applyAlignment="1">
      <alignment horizontal="center" vertical="center" wrapText="1"/>
    </xf>
    <xf numFmtId="0" fontId="53" fillId="0" borderId="0" xfId="0" applyFont="1" applyAlignment="1">
      <alignment vertical="top"/>
    </xf>
    <xf numFmtId="0" fontId="39" fillId="0" borderId="0" xfId="0" applyFont="1" applyBorder="1" applyAlignment="1">
      <alignment vertical="center"/>
    </xf>
    <xf numFmtId="0" fontId="5" fillId="3" borderId="3" xfId="0" applyFont="1" applyFill="1" applyBorder="1" applyAlignment="1">
      <alignment horizontal="center" shrinkToFit="1"/>
    </xf>
    <xf numFmtId="0" fontId="5" fillId="3" borderId="10" xfId="0" applyFont="1" applyFill="1" applyBorder="1" applyAlignment="1">
      <alignment horizontal="center" vertical="top" shrinkToFit="1"/>
    </xf>
    <xf numFmtId="0" fontId="5" fillId="3" borderId="9" xfId="0" applyFont="1" applyFill="1" applyBorder="1" applyAlignment="1">
      <alignment horizontal="center" vertical="top" shrinkToFit="1"/>
    </xf>
    <xf numFmtId="179" fontId="16" fillId="5" borderId="19" xfId="0" applyNumberFormat="1" applyFont="1" applyFill="1" applyBorder="1" applyAlignment="1">
      <alignment vertical="center" shrinkToFit="1"/>
    </xf>
    <xf numFmtId="179" fontId="16" fillId="5" borderId="20" xfId="0" applyNumberFormat="1" applyFont="1" applyFill="1" applyBorder="1" applyAlignment="1">
      <alignment vertical="center" shrinkToFit="1"/>
    </xf>
    <xf numFmtId="179" fontId="16" fillId="5" borderId="17" xfId="0" applyNumberFormat="1" applyFont="1" applyFill="1" applyBorder="1" applyAlignment="1">
      <alignment vertical="center" shrinkToFit="1"/>
    </xf>
    <xf numFmtId="0" fontId="5" fillId="3" borderId="3" xfId="0" applyFont="1" applyFill="1" applyBorder="1" applyAlignment="1">
      <alignment horizontal="center" vertical="center" wrapText="1"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183" fontId="8" fillId="0" borderId="51" xfId="0" applyNumberFormat="1" applyFont="1" applyFill="1" applyBorder="1" applyAlignment="1">
      <alignment vertical="center"/>
    </xf>
    <xf numFmtId="183" fontId="8" fillId="0" borderId="52" xfId="0" applyNumberFormat="1" applyFont="1" applyFill="1" applyBorder="1" applyAlignment="1">
      <alignment vertical="center"/>
    </xf>
    <xf numFmtId="0" fontId="50" fillId="0" borderId="0" xfId="0" applyFont="1" applyBorder="1" applyAlignment="1">
      <alignment horizontal="right" vertical="center"/>
    </xf>
    <xf numFmtId="0" fontId="6" fillId="0" borderId="0" xfId="0" applyFont="1" applyFill="1" applyBorder="1" applyAlignment="1">
      <alignment vertical="center"/>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17" fillId="0" borderId="0" xfId="0" applyFont="1" applyAlignment="1">
      <alignment vertical="center" wrapText="1"/>
    </xf>
    <xf numFmtId="0" fontId="5" fillId="0" borderId="30" xfId="0" applyFont="1" applyBorder="1" applyAlignment="1">
      <alignment vertical="center" wrapText="1"/>
    </xf>
    <xf numFmtId="0" fontId="5" fillId="0" borderId="7" xfId="0" applyFont="1" applyBorder="1" applyAlignment="1">
      <alignment vertical="center"/>
    </xf>
    <xf numFmtId="0" fontId="5" fillId="0" borderId="4" xfId="0" applyFont="1" applyBorder="1" applyAlignment="1">
      <alignment vertical="center"/>
    </xf>
    <xf numFmtId="0" fontId="5" fillId="0" borderId="47" xfId="0" applyFont="1" applyBorder="1" applyAlignment="1">
      <alignment vertical="center"/>
    </xf>
    <xf numFmtId="183" fontId="3" fillId="16" borderId="4" xfId="0" applyNumberFormat="1" applyFont="1" applyFill="1" applyBorder="1" applyAlignment="1">
      <alignment vertical="center"/>
    </xf>
    <xf numFmtId="183" fontId="3" fillId="16" borderId="47" xfId="0" applyNumberFormat="1" applyFont="1" applyFill="1" applyBorder="1" applyAlignment="1">
      <alignment vertical="center"/>
    </xf>
    <xf numFmtId="183" fontId="3" fillId="16" borderId="8" xfId="0" applyNumberFormat="1" applyFont="1" applyFill="1" applyBorder="1" applyAlignment="1">
      <alignment vertical="center"/>
    </xf>
    <xf numFmtId="38" fontId="3" fillId="17" borderId="55" xfId="3" applyFont="1" applyFill="1" applyBorder="1" applyAlignment="1">
      <alignment vertical="center"/>
    </xf>
    <xf numFmtId="38" fontId="3" fillId="17" borderId="56" xfId="3" applyFont="1" applyFill="1" applyBorder="1" applyAlignment="1">
      <alignment vertical="center"/>
    </xf>
    <xf numFmtId="38" fontId="3" fillId="17" borderId="57" xfId="3" applyFont="1" applyFill="1" applyBorder="1" applyAlignment="1">
      <alignment vertical="center"/>
    </xf>
    <xf numFmtId="183" fontId="3" fillId="0" borderId="49" xfId="0" applyNumberFormat="1" applyFont="1" applyBorder="1" applyAlignment="1">
      <alignment vertical="center"/>
    </xf>
    <xf numFmtId="0" fontId="3" fillId="0" borderId="49" xfId="0" applyFont="1" applyBorder="1" applyAlignment="1">
      <alignment vertical="center"/>
    </xf>
    <xf numFmtId="0" fontId="5" fillId="0" borderId="4" xfId="0" applyFont="1" applyBorder="1" applyAlignment="1">
      <alignment horizontal="center" vertical="center"/>
    </xf>
    <xf numFmtId="0" fontId="5" fillId="0" borderId="53" xfId="0" applyFont="1" applyBorder="1" applyAlignment="1">
      <alignment horizontal="center" vertical="center"/>
    </xf>
    <xf numFmtId="0" fontId="3" fillId="0" borderId="47" xfId="0" applyFont="1" applyBorder="1" applyAlignment="1">
      <alignmen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1" fillId="0" borderId="54" xfId="0" applyFont="1" applyBorder="1" applyAlignment="1">
      <alignment vertical="center"/>
    </xf>
    <xf numFmtId="0" fontId="51" fillId="0" borderId="47" xfId="0" applyFont="1" applyBorder="1" applyAlignment="1">
      <alignment vertical="center"/>
    </xf>
    <xf numFmtId="0" fontId="51" fillId="0" borderId="8" xfId="0" applyFont="1" applyBorder="1" applyAlignment="1">
      <alignment vertical="center"/>
    </xf>
    <xf numFmtId="0" fontId="47" fillId="0" borderId="0" xfId="0" applyFont="1" applyAlignment="1">
      <alignment horizontal="right" vertical="center" wrapText="1"/>
    </xf>
    <xf numFmtId="0" fontId="25" fillId="5" borderId="24" xfId="0" applyFont="1" applyFill="1" applyBorder="1" applyAlignment="1">
      <alignment vertical="center" shrinkToFit="1"/>
    </xf>
    <xf numFmtId="0" fontId="25" fillId="5" borderId="25" xfId="0" applyFont="1" applyFill="1" applyBorder="1" applyAlignment="1">
      <alignment vertical="center" shrinkToFit="1"/>
    </xf>
    <xf numFmtId="0" fontId="25" fillId="5" borderId="26" xfId="0" applyFont="1" applyFill="1" applyBorder="1" applyAlignment="1">
      <alignment vertical="center" shrinkToFit="1"/>
    </xf>
    <xf numFmtId="0" fontId="25" fillId="5" borderId="18" xfId="0" applyFont="1" applyFill="1" applyBorder="1" applyAlignment="1">
      <alignment vertical="center" shrinkToFit="1"/>
    </xf>
    <xf numFmtId="0" fontId="25" fillId="5" borderId="0" xfId="0" applyFont="1" applyFill="1" applyBorder="1" applyAlignment="1">
      <alignment vertical="center" shrinkToFit="1"/>
    </xf>
    <xf numFmtId="0" fontId="25" fillId="5" borderId="16" xfId="0" applyFont="1" applyFill="1" applyBorder="1" applyAlignment="1">
      <alignment vertical="center" shrinkToFit="1"/>
    </xf>
    <xf numFmtId="0" fontId="25" fillId="5" borderId="27" xfId="0" applyFont="1" applyFill="1" applyBorder="1" applyAlignment="1">
      <alignment vertical="center" shrinkToFit="1"/>
    </xf>
    <xf numFmtId="0" fontId="25" fillId="5" borderId="28" xfId="0" applyFont="1" applyFill="1" applyBorder="1" applyAlignment="1">
      <alignment vertical="center" shrinkToFit="1"/>
    </xf>
    <xf numFmtId="0" fontId="25" fillId="5" borderId="29" xfId="0" applyFont="1" applyFill="1" applyBorder="1" applyAlignment="1">
      <alignment vertical="center" shrinkToFit="1"/>
    </xf>
    <xf numFmtId="0" fontId="16" fillId="0" borderId="21"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23" xfId="0" applyFont="1" applyBorder="1" applyAlignment="1">
      <alignment horizontal="center" vertical="center"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5" fillId="0" borderId="24" xfId="0" applyFont="1" applyBorder="1" applyAlignment="1">
      <alignment horizontal="left" vertical="center" shrinkToFit="1"/>
    </xf>
    <xf numFmtId="0" fontId="25" fillId="0" borderId="25" xfId="0" applyFont="1" applyBorder="1" applyAlignment="1">
      <alignment horizontal="left" vertical="center" shrinkToFit="1"/>
    </xf>
    <xf numFmtId="0" fontId="25" fillId="0" borderId="18"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27" xfId="0" applyFont="1" applyBorder="1" applyAlignment="1">
      <alignment horizontal="left" vertical="center" shrinkToFit="1"/>
    </xf>
    <xf numFmtId="0" fontId="25" fillId="0" borderId="28" xfId="0" applyFont="1" applyBorder="1" applyAlignment="1">
      <alignment horizontal="left" vertical="center" shrinkToFit="1"/>
    </xf>
    <xf numFmtId="0" fontId="16" fillId="8" borderId="26" xfId="0" applyFont="1" applyFill="1" applyBorder="1" applyAlignment="1">
      <alignment horizontal="center" vertical="center" textRotation="255" shrinkToFit="1"/>
    </xf>
    <xf numFmtId="0" fontId="16" fillId="8" borderId="16" xfId="0" applyFont="1" applyFill="1" applyBorder="1" applyAlignment="1">
      <alignment horizontal="center" vertical="center" textRotation="255" shrinkToFit="1"/>
    </xf>
    <xf numFmtId="0" fontId="16" fillId="8" borderId="29" xfId="0" applyFont="1" applyFill="1" applyBorder="1" applyAlignment="1">
      <alignment horizontal="center" vertical="center" textRotation="255" shrinkToFit="1"/>
    </xf>
    <xf numFmtId="0" fontId="16" fillId="0" borderId="26" xfId="0" applyFont="1" applyBorder="1" applyAlignment="1">
      <alignment horizontal="center" vertical="center" textRotation="255" shrinkToFit="1"/>
    </xf>
    <xf numFmtId="0" fontId="16" fillId="0" borderId="16" xfId="0" applyFont="1" applyBorder="1" applyAlignment="1">
      <alignment horizontal="center" vertical="center" textRotation="255"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7" xfId="0" applyFont="1" applyFill="1" applyBorder="1" applyAlignment="1">
      <alignment horizontal="center" vertical="center" shrinkToFit="1"/>
    </xf>
    <xf numFmtId="179" fontId="17" fillId="6" borderId="19" xfId="0" applyNumberFormat="1" applyFont="1" applyFill="1" applyBorder="1" applyAlignment="1">
      <alignment vertical="center" shrinkToFit="1"/>
    </xf>
    <xf numFmtId="179" fontId="17" fillId="6" borderId="20" xfId="0" applyNumberFormat="1" applyFont="1" applyFill="1" applyBorder="1" applyAlignment="1">
      <alignment vertical="center" shrinkToFit="1"/>
    </xf>
    <xf numFmtId="179" fontId="17" fillId="6" borderId="17" xfId="0" applyNumberFormat="1" applyFont="1" applyFill="1" applyBorder="1" applyAlignment="1">
      <alignment vertical="center" shrinkToFit="1"/>
    </xf>
    <xf numFmtId="0" fontId="5" fillId="7" borderId="34" xfId="0" applyFont="1" applyFill="1" applyBorder="1" applyAlignment="1">
      <alignment horizontal="center" vertical="center" shrinkToFit="1"/>
    </xf>
    <xf numFmtId="179" fontId="17" fillId="0" borderId="34" xfId="0" applyNumberFormat="1" applyFont="1" applyBorder="1" applyAlignment="1">
      <alignment horizontal="right" vertical="center" shrinkToFit="1"/>
    </xf>
    <xf numFmtId="0" fontId="54" fillId="0" borderId="34" xfId="0" applyFont="1" applyBorder="1" applyAlignment="1">
      <alignment vertical="center" shrinkToFit="1"/>
    </xf>
    <xf numFmtId="179" fontId="17" fillId="0" borderId="19" xfId="0" applyNumberFormat="1" applyFont="1" applyFill="1" applyBorder="1" applyAlignment="1">
      <alignment vertical="center" shrinkToFit="1"/>
    </xf>
    <xf numFmtId="179" fontId="17" fillId="0" borderId="20" xfId="0" applyNumberFormat="1" applyFont="1" applyFill="1" applyBorder="1" applyAlignment="1">
      <alignment vertical="center" shrinkToFit="1"/>
    </xf>
    <xf numFmtId="179" fontId="17" fillId="0" borderId="17" xfId="0" applyNumberFormat="1" applyFont="1" applyFill="1" applyBorder="1" applyAlignment="1">
      <alignment vertical="center" shrinkToFit="1"/>
    </xf>
    <xf numFmtId="0" fontId="16" fillId="0" borderId="19" xfId="0" applyFont="1" applyFill="1" applyBorder="1" applyAlignment="1">
      <alignment vertical="center" shrinkToFit="1"/>
    </xf>
    <xf numFmtId="0" fontId="16" fillId="0" borderId="20" xfId="0" applyFont="1" applyFill="1" applyBorder="1" applyAlignment="1">
      <alignment vertical="center" shrinkToFit="1"/>
    </xf>
    <xf numFmtId="0" fontId="16" fillId="0" borderId="17" xfId="0" applyFont="1" applyFill="1" applyBorder="1" applyAlignment="1">
      <alignment vertical="center" shrinkToFit="1"/>
    </xf>
    <xf numFmtId="0" fontId="55" fillId="0" borderId="19" xfId="0" applyFont="1" applyBorder="1" applyAlignment="1">
      <alignment vertical="center"/>
    </xf>
    <xf numFmtId="0" fontId="55" fillId="0" borderId="20" xfId="0" applyFont="1" applyBorder="1" applyAlignment="1">
      <alignment vertical="center"/>
    </xf>
    <xf numFmtId="0" fontId="18" fillId="15" borderId="19" xfId="0" applyFont="1" applyFill="1" applyBorder="1" applyAlignment="1">
      <alignment horizontal="center" vertical="center"/>
    </xf>
    <xf numFmtId="0" fontId="18" fillId="15" borderId="20" xfId="0" applyFont="1" applyFill="1" applyBorder="1" applyAlignment="1">
      <alignment horizontal="center" vertical="center"/>
    </xf>
    <xf numFmtId="0" fontId="21" fillId="0" borderId="19" xfId="0" applyFont="1" applyBorder="1" applyAlignment="1">
      <alignment vertical="center"/>
    </xf>
    <xf numFmtId="0" fontId="21" fillId="0" borderId="20" xfId="0" applyFont="1" applyBorder="1" applyAlignment="1">
      <alignment vertical="center"/>
    </xf>
    <xf numFmtId="0" fontId="21" fillId="0" borderId="17" xfId="0" applyFont="1" applyBorder="1" applyAlignment="1">
      <alignment vertical="center"/>
    </xf>
    <xf numFmtId="0" fontId="16" fillId="0" borderId="20" xfId="0" applyFont="1" applyBorder="1" applyAlignment="1">
      <alignment horizontal="center" vertical="center"/>
    </xf>
    <xf numFmtId="0" fontId="16" fillId="0" borderId="17" xfId="0" applyFont="1" applyBorder="1" applyAlignment="1">
      <alignment horizontal="center" vertical="center"/>
    </xf>
    <xf numFmtId="0" fontId="18" fillId="15" borderId="17" xfId="0" applyFont="1" applyFill="1" applyBorder="1" applyAlignment="1">
      <alignment horizontal="center" vertical="center"/>
    </xf>
    <xf numFmtId="0" fontId="16" fillId="5" borderId="19" xfId="0" applyFont="1" applyFill="1" applyBorder="1" applyAlignment="1">
      <alignment vertical="center" shrinkToFit="1"/>
    </xf>
    <xf numFmtId="0" fontId="16" fillId="5" borderId="20" xfId="0" applyFont="1" applyFill="1" applyBorder="1" applyAlignment="1">
      <alignment vertical="center" shrinkToFit="1"/>
    </xf>
    <xf numFmtId="0" fontId="16" fillId="5" borderId="17" xfId="0" applyFont="1" applyFill="1" applyBorder="1" applyAlignment="1">
      <alignment vertical="center" shrinkToFit="1"/>
    </xf>
    <xf numFmtId="179" fontId="17" fillId="5" borderId="19" xfId="0" applyNumberFormat="1" applyFont="1" applyFill="1" applyBorder="1" applyAlignment="1">
      <alignment vertical="center" shrinkToFit="1"/>
    </xf>
    <xf numFmtId="179" fontId="17" fillId="5" borderId="20" xfId="0" applyNumberFormat="1" applyFont="1" applyFill="1" applyBorder="1" applyAlignment="1">
      <alignment vertical="center" shrinkToFit="1"/>
    </xf>
    <xf numFmtId="179" fontId="17" fillId="5" borderId="17" xfId="0" applyNumberFormat="1" applyFont="1" applyFill="1" applyBorder="1" applyAlignment="1">
      <alignment vertical="center" shrinkToFit="1"/>
    </xf>
    <xf numFmtId="0" fontId="16" fillId="8" borderId="19" xfId="0" applyFont="1" applyFill="1" applyBorder="1" applyAlignment="1">
      <alignment vertical="center" shrinkToFit="1"/>
    </xf>
    <xf numFmtId="0" fontId="16" fillId="8" borderId="20" xfId="0" applyFont="1" applyFill="1" applyBorder="1" applyAlignment="1">
      <alignment vertical="center" shrinkToFit="1"/>
    </xf>
    <xf numFmtId="0" fontId="16" fillId="8" borderId="17" xfId="0" applyFont="1" applyFill="1" applyBorder="1" applyAlignment="1">
      <alignment vertical="center" shrinkToFit="1"/>
    </xf>
    <xf numFmtId="179" fontId="16" fillId="5" borderId="19" xfId="0" applyNumberFormat="1" applyFont="1" applyFill="1" applyBorder="1" applyAlignment="1">
      <alignment vertical="center" shrinkToFit="1"/>
    </xf>
    <xf numFmtId="179" fontId="16" fillId="5" borderId="20" xfId="0" applyNumberFormat="1" applyFont="1" applyFill="1" applyBorder="1" applyAlignment="1">
      <alignment vertical="center" shrinkToFit="1"/>
    </xf>
    <xf numFmtId="179" fontId="16" fillId="5" borderId="17" xfId="0" applyNumberFormat="1" applyFont="1" applyFill="1" applyBorder="1" applyAlignment="1">
      <alignment vertical="center" shrinkToFit="1"/>
    </xf>
    <xf numFmtId="0" fontId="16" fillId="0" borderId="27" xfId="0" applyFont="1" applyFill="1" applyBorder="1" applyAlignment="1">
      <alignment vertical="center" shrinkToFit="1"/>
    </xf>
    <xf numFmtId="0" fontId="16" fillId="0" borderId="28" xfId="0" applyFont="1" applyFill="1" applyBorder="1" applyAlignment="1">
      <alignment vertical="center" shrinkToFit="1"/>
    </xf>
    <xf numFmtId="0" fontId="16" fillId="0" borderId="29" xfId="0" applyFont="1" applyFill="1" applyBorder="1" applyAlignment="1">
      <alignment vertical="center" shrinkToFit="1"/>
    </xf>
    <xf numFmtId="0" fontId="17" fillId="5" borderId="19" xfId="0" applyFont="1" applyFill="1" applyBorder="1" applyAlignment="1">
      <alignment vertical="center" shrinkToFit="1"/>
    </xf>
    <xf numFmtId="0" fontId="17" fillId="5" borderId="20" xfId="0" applyFont="1" applyFill="1" applyBorder="1" applyAlignment="1">
      <alignment vertical="center" shrinkToFit="1"/>
    </xf>
    <xf numFmtId="0" fontId="17" fillId="5" borderId="17" xfId="0" applyFont="1" applyFill="1" applyBorder="1" applyAlignment="1">
      <alignment vertical="center" shrinkToFit="1"/>
    </xf>
    <xf numFmtId="179" fontId="17" fillId="0" borderId="19" xfId="0" applyNumberFormat="1" applyFont="1" applyBorder="1" applyAlignment="1">
      <alignment vertical="center" shrinkToFit="1"/>
    </xf>
    <xf numFmtId="179" fontId="17" fillId="0" borderId="20" xfId="0" applyNumberFormat="1" applyFont="1" applyBorder="1" applyAlignment="1">
      <alignment vertical="center" shrinkToFit="1"/>
    </xf>
    <xf numFmtId="179" fontId="17" fillId="0" borderId="17" xfId="0" applyNumberFormat="1" applyFont="1" applyBorder="1" applyAlignment="1">
      <alignment vertical="center" shrinkToFit="1"/>
    </xf>
    <xf numFmtId="0" fontId="16" fillId="0" borderId="24" xfId="0" applyFont="1" applyBorder="1" applyAlignment="1">
      <alignment vertical="center" wrapText="1" shrinkToFit="1"/>
    </xf>
    <xf numFmtId="0" fontId="16" fillId="0" borderId="25" xfId="0" applyFont="1" applyBorder="1" applyAlignment="1">
      <alignment vertical="center" shrinkToFit="1"/>
    </xf>
    <xf numFmtId="0" fontId="16" fillId="0" borderId="26" xfId="0" applyFont="1" applyBorder="1" applyAlignment="1">
      <alignment vertical="center" shrinkToFit="1"/>
    </xf>
    <xf numFmtId="0" fontId="16" fillId="0" borderId="27" xfId="0" applyFont="1" applyBorder="1" applyAlignment="1">
      <alignment vertical="center" shrinkToFit="1"/>
    </xf>
    <xf numFmtId="0" fontId="16" fillId="0" borderId="28" xfId="0" applyFont="1" applyBorder="1" applyAlignment="1">
      <alignment vertical="center" shrinkToFit="1"/>
    </xf>
    <xf numFmtId="0" fontId="16" fillId="0" borderId="29" xfId="0" applyFont="1" applyBorder="1" applyAlignment="1">
      <alignment vertical="center" shrinkToFit="1"/>
    </xf>
    <xf numFmtId="179" fontId="17" fillId="0" borderId="24" xfId="0" applyNumberFormat="1" applyFont="1" applyBorder="1" applyAlignment="1">
      <alignment vertical="center" shrinkToFit="1"/>
    </xf>
    <xf numFmtId="179" fontId="17" fillId="0" borderId="25" xfId="0" applyNumberFormat="1" applyFont="1" applyBorder="1" applyAlignment="1">
      <alignment vertical="center" shrinkToFit="1"/>
    </xf>
    <xf numFmtId="179" fontId="17" fillId="0" borderId="26" xfId="0" applyNumberFormat="1" applyFont="1" applyBorder="1" applyAlignment="1">
      <alignment vertical="center" shrinkToFit="1"/>
    </xf>
    <xf numFmtId="179" fontId="17" fillId="0" borderId="27" xfId="0" applyNumberFormat="1" applyFont="1" applyBorder="1" applyAlignment="1">
      <alignment vertical="center" shrinkToFit="1"/>
    </xf>
    <xf numFmtId="179" fontId="17" fillId="0" borderId="28" xfId="0" applyNumberFormat="1" applyFont="1" applyBorder="1" applyAlignment="1">
      <alignment vertical="center" shrinkToFit="1"/>
    </xf>
    <xf numFmtId="179" fontId="17" fillId="0" borderId="29" xfId="0" applyNumberFormat="1" applyFont="1" applyBorder="1" applyAlignment="1">
      <alignment vertical="center" shrinkToFit="1"/>
    </xf>
    <xf numFmtId="0" fontId="16" fillId="0" borderId="24" xfId="0" applyFont="1" applyFill="1" applyBorder="1" applyAlignment="1">
      <alignment vertical="center" shrinkToFit="1"/>
    </xf>
    <xf numFmtId="0" fontId="16" fillId="0" borderId="25" xfId="0" applyFont="1" applyFill="1" applyBorder="1" applyAlignment="1">
      <alignment vertical="center" shrinkToFit="1"/>
    </xf>
    <xf numFmtId="0" fontId="16" fillId="0" borderId="26" xfId="0" applyFont="1" applyFill="1" applyBorder="1" applyAlignment="1">
      <alignment vertical="center" shrinkToFit="1"/>
    </xf>
    <xf numFmtId="0" fontId="16" fillId="0" borderId="19" xfId="0" applyFont="1" applyBorder="1" applyAlignment="1">
      <alignment vertical="center" shrinkToFit="1"/>
    </xf>
    <xf numFmtId="0" fontId="16" fillId="0" borderId="20" xfId="0" applyFont="1" applyBorder="1" applyAlignment="1">
      <alignment vertical="center" shrinkToFit="1"/>
    </xf>
    <xf numFmtId="0" fontId="16" fillId="0" borderId="17" xfId="0" applyFont="1" applyBorder="1" applyAlignment="1">
      <alignment vertical="center" shrinkToFit="1"/>
    </xf>
    <xf numFmtId="0" fontId="16" fillId="6" borderId="19" xfId="0" applyFont="1" applyFill="1" applyBorder="1" applyAlignment="1">
      <alignment vertical="center" shrinkToFit="1"/>
    </xf>
    <xf numFmtId="0" fontId="16" fillId="6" borderId="20" xfId="0" applyFont="1" applyFill="1" applyBorder="1" applyAlignment="1">
      <alignment vertical="center" shrinkToFit="1"/>
    </xf>
    <xf numFmtId="0" fontId="16" fillId="6" borderId="17" xfId="0" applyFont="1" applyFill="1" applyBorder="1" applyAlignment="1">
      <alignment vertical="center" shrinkToFit="1"/>
    </xf>
    <xf numFmtId="179" fontId="16" fillId="5" borderId="19" xfId="0" applyNumberFormat="1" applyFont="1" applyFill="1" applyBorder="1" applyAlignment="1">
      <alignment horizontal="center" vertical="center" shrinkToFit="1"/>
    </xf>
    <xf numFmtId="179" fontId="16" fillId="5" borderId="20" xfId="0" applyNumberFormat="1" applyFont="1" applyFill="1" applyBorder="1" applyAlignment="1">
      <alignment horizontal="center" vertical="center" shrinkToFit="1"/>
    </xf>
    <xf numFmtId="179" fontId="16" fillId="5" borderId="17" xfId="0" applyNumberFormat="1" applyFont="1" applyFill="1" applyBorder="1" applyAlignment="1">
      <alignment horizontal="center" vertical="center" shrinkToFit="1"/>
    </xf>
    <xf numFmtId="0" fontId="16" fillId="6" borderId="19" xfId="0" applyFont="1" applyFill="1" applyBorder="1" applyAlignment="1">
      <alignment horizontal="center" vertical="center"/>
    </xf>
    <xf numFmtId="0" fontId="16" fillId="6" borderId="20" xfId="0" applyFont="1" applyFill="1" applyBorder="1" applyAlignment="1">
      <alignment horizontal="center" vertical="center"/>
    </xf>
    <xf numFmtId="0" fontId="16" fillId="6" borderId="17" xfId="0" applyFont="1" applyFill="1" applyBorder="1" applyAlignment="1">
      <alignment horizontal="center" vertical="center"/>
    </xf>
    <xf numFmtId="179" fontId="17" fillId="6" borderId="19" xfId="0" applyNumberFormat="1" applyFont="1" applyFill="1" applyBorder="1">
      <alignment vertical="center"/>
    </xf>
    <xf numFmtId="179" fontId="17" fillId="6" borderId="20" xfId="0" applyNumberFormat="1" applyFont="1" applyFill="1" applyBorder="1">
      <alignment vertical="center"/>
    </xf>
    <xf numFmtId="179" fontId="17" fillId="6" borderId="17" xfId="0" applyNumberFormat="1" applyFont="1" applyFill="1" applyBorder="1">
      <alignment vertical="center"/>
    </xf>
    <xf numFmtId="0" fontId="19" fillId="5" borderId="24" xfId="0" applyFont="1" applyFill="1" applyBorder="1" applyAlignment="1">
      <alignment horizontal="left" vertical="center" wrapText="1" shrinkToFit="1"/>
    </xf>
    <xf numFmtId="0" fontId="19" fillId="5" borderId="25" xfId="0" applyFont="1" applyFill="1" applyBorder="1" applyAlignment="1">
      <alignment horizontal="left" vertical="center" shrinkToFit="1"/>
    </xf>
    <xf numFmtId="0" fontId="19" fillId="5" borderId="26" xfId="0" applyFont="1" applyFill="1" applyBorder="1" applyAlignment="1">
      <alignment horizontal="left" vertical="center" shrinkToFit="1"/>
    </xf>
    <xf numFmtId="0" fontId="19" fillId="5" borderId="18" xfId="0" applyFont="1" applyFill="1" applyBorder="1" applyAlignment="1">
      <alignment horizontal="left" vertical="center" shrinkToFit="1"/>
    </xf>
    <xf numFmtId="0" fontId="19" fillId="5" borderId="0" xfId="0" applyFont="1" applyFill="1" applyBorder="1" applyAlignment="1">
      <alignment horizontal="left" vertical="center" shrinkToFit="1"/>
    </xf>
    <xf numFmtId="0" fontId="19" fillId="5" borderId="16" xfId="0" applyFont="1" applyFill="1" applyBorder="1" applyAlignment="1">
      <alignment horizontal="left" vertical="center" shrinkToFit="1"/>
    </xf>
    <xf numFmtId="0" fontId="19" fillId="5" borderId="27" xfId="0" applyFont="1" applyFill="1" applyBorder="1" applyAlignment="1">
      <alignment horizontal="left" vertical="center" shrinkToFit="1"/>
    </xf>
    <xf numFmtId="0" fontId="19" fillId="5" borderId="28" xfId="0" applyFont="1" applyFill="1" applyBorder="1" applyAlignment="1">
      <alignment horizontal="left" vertical="center" shrinkToFit="1"/>
    </xf>
    <xf numFmtId="0" fontId="19" fillId="5" borderId="29" xfId="0" applyFont="1" applyFill="1" applyBorder="1" applyAlignment="1">
      <alignment horizontal="left" vertical="center" shrinkToFit="1"/>
    </xf>
    <xf numFmtId="0" fontId="27" fillId="0" borderId="18"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7" xfId="0" applyFont="1" applyBorder="1" applyAlignment="1">
      <alignment horizontal="left" vertical="center" shrinkToFit="1"/>
    </xf>
    <xf numFmtId="0" fontId="27" fillId="0" borderId="28" xfId="0" applyFont="1" applyBorder="1" applyAlignment="1">
      <alignment horizontal="left" vertical="center" shrinkToFit="1"/>
    </xf>
    <xf numFmtId="0" fontId="19" fillId="5" borderId="18" xfId="0" applyFont="1" applyFill="1" applyBorder="1" applyAlignment="1">
      <alignment vertical="center" shrinkToFit="1"/>
    </xf>
    <xf numFmtId="0" fontId="19" fillId="5" borderId="0" xfId="0" applyFont="1" applyFill="1" applyBorder="1" applyAlignment="1">
      <alignment vertical="center" shrinkToFit="1"/>
    </xf>
    <xf numFmtId="0" fontId="19" fillId="5" borderId="16" xfId="0" applyFont="1" applyFill="1" applyBorder="1" applyAlignment="1">
      <alignment vertical="center" shrinkToFit="1"/>
    </xf>
    <xf numFmtId="0" fontId="16" fillId="5" borderId="19" xfId="0" applyFont="1" applyFill="1" applyBorder="1" applyAlignment="1">
      <alignment horizontal="center" vertical="center" textRotation="255" shrinkToFit="1"/>
    </xf>
    <xf numFmtId="0" fontId="16" fillId="5" borderId="17" xfId="0" applyFont="1" applyFill="1" applyBorder="1" applyAlignment="1">
      <alignment horizontal="center" vertical="center" textRotation="255" shrinkToFit="1"/>
    </xf>
    <xf numFmtId="0" fontId="19" fillId="5" borderId="18" xfId="0" applyFont="1" applyFill="1" applyBorder="1" applyAlignment="1">
      <alignment vertical="center" wrapText="1" shrinkToFit="1"/>
    </xf>
    <xf numFmtId="0" fontId="19" fillId="5" borderId="0" xfId="0" applyFont="1" applyFill="1" applyBorder="1" applyAlignment="1">
      <alignment vertical="center" wrapText="1" shrinkToFit="1"/>
    </xf>
    <xf numFmtId="0" fontId="19" fillId="5" borderId="16" xfId="0" applyFont="1" applyFill="1" applyBorder="1" applyAlignment="1">
      <alignment vertical="center" wrapText="1" shrinkToFit="1"/>
    </xf>
    <xf numFmtId="0" fontId="19" fillId="5" borderId="27" xfId="0" applyFont="1" applyFill="1" applyBorder="1" applyAlignment="1">
      <alignment vertical="center" wrapText="1" shrinkToFit="1"/>
    </xf>
    <xf numFmtId="0" fontId="19" fillId="5" borderId="28" xfId="0" applyFont="1" applyFill="1" applyBorder="1" applyAlignment="1">
      <alignment vertical="center" wrapText="1" shrinkToFit="1"/>
    </xf>
    <xf numFmtId="0" fontId="19" fillId="5" borderId="29" xfId="0" applyFont="1" applyFill="1" applyBorder="1" applyAlignment="1">
      <alignment vertical="center" wrapText="1" shrinkToFit="1"/>
    </xf>
    <xf numFmtId="0" fontId="17" fillId="8" borderId="27" xfId="0" applyFont="1" applyFill="1" applyBorder="1" applyAlignment="1">
      <alignment vertical="center" shrinkToFit="1"/>
    </xf>
    <xf numFmtId="0" fontId="17" fillId="8" borderId="28" xfId="0" applyFont="1" applyFill="1" applyBorder="1" applyAlignment="1">
      <alignment vertical="center" shrinkToFit="1"/>
    </xf>
    <xf numFmtId="0" fontId="17" fillId="8" borderId="29" xfId="0" applyFont="1" applyFill="1" applyBorder="1" applyAlignment="1">
      <alignment vertical="center" shrinkToFit="1"/>
    </xf>
    <xf numFmtId="0" fontId="17" fillId="5" borderId="18" xfId="0" applyFont="1" applyFill="1" applyBorder="1" applyAlignment="1">
      <alignment vertical="center" shrinkToFit="1"/>
    </xf>
    <xf numFmtId="0" fontId="17" fillId="5" borderId="0" xfId="0" applyFont="1" applyFill="1" applyBorder="1" applyAlignment="1">
      <alignment vertical="center" shrinkToFit="1"/>
    </xf>
    <xf numFmtId="0" fontId="17" fillId="5" borderId="16" xfId="0" applyFont="1" applyFill="1" applyBorder="1" applyAlignment="1">
      <alignment vertical="center" shrinkToFit="1"/>
    </xf>
    <xf numFmtId="0" fontId="17" fillId="5" borderId="18" xfId="0" applyFont="1" applyFill="1" applyBorder="1" applyAlignment="1">
      <alignment horizontal="center" vertical="center" textRotation="255" shrinkToFit="1"/>
    </xf>
    <xf numFmtId="0" fontId="17" fillId="5" borderId="16" xfId="0" applyFont="1" applyFill="1" applyBorder="1" applyAlignment="1">
      <alignment horizontal="center" vertical="center" textRotation="255" shrinkToFit="1"/>
    </xf>
    <xf numFmtId="0" fontId="17" fillId="5" borderId="27" xfId="0" applyFont="1" applyFill="1" applyBorder="1" applyAlignment="1">
      <alignment horizontal="center" vertical="center" textRotation="255" shrinkToFit="1"/>
    </xf>
    <xf numFmtId="0" fontId="17" fillId="5" borderId="29" xfId="0" applyFont="1" applyFill="1" applyBorder="1" applyAlignment="1">
      <alignment horizontal="center" vertical="center" textRotation="255" shrinkToFit="1"/>
    </xf>
    <xf numFmtId="0" fontId="16" fillId="6" borderId="28" xfId="0" applyFont="1" applyFill="1" applyBorder="1" applyAlignment="1">
      <alignment horizontal="center" vertical="center" shrinkToFit="1"/>
    </xf>
    <xf numFmtId="0" fontId="17" fillId="5" borderId="19" xfId="0" applyFont="1" applyFill="1" applyBorder="1" applyAlignment="1">
      <alignment horizontal="left" vertical="center" shrinkToFit="1"/>
    </xf>
    <xf numFmtId="0" fontId="17" fillId="5" borderId="20" xfId="0" applyFont="1" applyFill="1" applyBorder="1" applyAlignment="1">
      <alignment horizontal="left" vertical="center" shrinkToFit="1"/>
    </xf>
    <xf numFmtId="0" fontId="17" fillId="5" borderId="17" xfId="0" applyFont="1" applyFill="1" applyBorder="1" applyAlignment="1">
      <alignment horizontal="left" vertical="center" shrinkToFit="1"/>
    </xf>
    <xf numFmtId="0" fontId="17" fillId="5" borderId="24" xfId="0" applyFont="1" applyFill="1" applyBorder="1" applyAlignment="1">
      <alignment horizontal="center" vertical="center" textRotation="255" shrinkToFit="1"/>
    </xf>
    <xf numFmtId="0" fontId="17" fillId="5" borderId="26" xfId="0" applyFont="1" applyFill="1" applyBorder="1" applyAlignment="1">
      <alignment horizontal="center" vertical="center" textRotation="255" shrinkToFit="1"/>
    </xf>
    <xf numFmtId="0" fontId="26" fillId="5" borderId="24" xfId="0" applyFont="1" applyFill="1" applyBorder="1" applyAlignment="1">
      <alignment horizontal="center" vertical="center" wrapText="1" shrinkToFit="1"/>
    </xf>
    <xf numFmtId="0" fontId="26" fillId="5" borderId="25" xfId="0" applyFont="1" applyFill="1" applyBorder="1" applyAlignment="1">
      <alignment horizontal="center" vertical="center" wrapText="1" shrinkToFit="1"/>
    </xf>
    <xf numFmtId="0" fontId="26" fillId="5" borderId="26" xfId="0" applyFont="1" applyFill="1" applyBorder="1" applyAlignment="1">
      <alignment horizontal="center" vertical="center" wrapText="1" shrinkToFit="1"/>
    </xf>
    <xf numFmtId="0" fontId="26" fillId="5" borderId="18" xfId="0" applyFont="1" applyFill="1" applyBorder="1" applyAlignment="1">
      <alignment horizontal="center" vertical="center" wrapText="1" shrinkToFit="1"/>
    </xf>
    <xf numFmtId="0" fontId="26" fillId="5" borderId="0" xfId="0" applyFont="1" applyFill="1" applyBorder="1" applyAlignment="1">
      <alignment horizontal="center" vertical="center" wrapText="1" shrinkToFit="1"/>
    </xf>
    <xf numFmtId="0" fontId="26" fillId="5" borderId="16" xfId="0" applyFont="1" applyFill="1" applyBorder="1" applyAlignment="1">
      <alignment horizontal="center" vertical="center" wrapText="1" shrinkToFit="1"/>
    </xf>
    <xf numFmtId="0" fontId="20" fillId="5" borderId="18" xfId="0" applyFont="1" applyFill="1" applyBorder="1" applyAlignment="1">
      <alignment vertical="center" wrapText="1" shrinkToFit="1"/>
    </xf>
    <xf numFmtId="0" fontId="20" fillId="5" borderId="0" xfId="0" applyFont="1" applyFill="1" applyBorder="1" applyAlignment="1">
      <alignment vertical="center" wrapText="1" shrinkToFit="1"/>
    </xf>
    <xf numFmtId="0" fontId="20" fillId="5" borderId="16" xfId="0" applyFont="1" applyFill="1" applyBorder="1" applyAlignment="1">
      <alignment vertical="center" wrapText="1" shrinkToFit="1"/>
    </xf>
    <xf numFmtId="0" fontId="16" fillId="0" borderId="19" xfId="0" applyFont="1" applyFill="1" applyBorder="1" applyAlignment="1">
      <alignment vertical="center" wrapText="1" shrinkToFit="1"/>
    </xf>
    <xf numFmtId="179" fontId="17" fillId="8" borderId="19" xfId="0" applyNumberFormat="1" applyFont="1" applyFill="1" applyBorder="1" applyAlignment="1">
      <alignment vertical="center" shrinkToFit="1"/>
    </xf>
    <xf numFmtId="179" fontId="17" fillId="8" borderId="20" xfId="0" applyNumberFormat="1" applyFont="1" applyFill="1" applyBorder="1" applyAlignment="1">
      <alignment vertical="center" shrinkToFit="1"/>
    </xf>
    <xf numFmtId="179" fontId="17" fillId="8" borderId="17" xfId="0" applyNumberFormat="1" applyFont="1" applyFill="1" applyBorder="1" applyAlignment="1">
      <alignment vertical="center" shrinkToFit="1"/>
    </xf>
    <xf numFmtId="0" fontId="16" fillId="0" borderId="26" xfId="0" applyFont="1" applyFill="1" applyBorder="1" applyAlignment="1">
      <alignment horizontal="center" vertical="center" textRotation="255" shrinkToFit="1"/>
    </xf>
    <xf numFmtId="0" fontId="16" fillId="0" borderId="29" xfId="0" applyFont="1" applyFill="1" applyBorder="1" applyAlignment="1">
      <alignment horizontal="center" vertical="center" textRotation="255" shrinkToFit="1"/>
    </xf>
    <xf numFmtId="0" fontId="16" fillId="5" borderId="26" xfId="0" applyFont="1" applyFill="1" applyBorder="1" applyAlignment="1">
      <alignment horizontal="center" vertical="center" textRotation="255" shrinkToFit="1"/>
    </xf>
    <xf numFmtId="0" fontId="16" fillId="5" borderId="16" xfId="0" applyFont="1" applyFill="1" applyBorder="1" applyAlignment="1">
      <alignment horizontal="center" vertical="center" textRotation="255" shrinkToFit="1"/>
    </xf>
    <xf numFmtId="0" fontId="16" fillId="5" borderId="29" xfId="0" applyFont="1" applyFill="1" applyBorder="1" applyAlignment="1">
      <alignment horizontal="center" vertical="center" textRotation="255" shrinkToFit="1"/>
    </xf>
    <xf numFmtId="0" fontId="16" fillId="5" borderId="19" xfId="0" applyFont="1" applyFill="1" applyBorder="1" applyAlignment="1">
      <alignment horizontal="left" vertical="center" shrinkToFit="1"/>
    </xf>
    <xf numFmtId="0" fontId="16" fillId="5" borderId="20" xfId="0" applyFont="1" applyFill="1" applyBorder="1" applyAlignment="1">
      <alignment horizontal="left" vertical="center" shrinkToFit="1"/>
    </xf>
    <xf numFmtId="0" fontId="16" fillId="5" borderId="17" xfId="0" applyFont="1" applyFill="1" applyBorder="1" applyAlignment="1">
      <alignment horizontal="left" vertical="center" shrinkToFit="1"/>
    </xf>
    <xf numFmtId="179" fontId="17" fillId="5" borderId="19" xfId="0" applyNumberFormat="1" applyFont="1" applyFill="1" applyBorder="1" applyAlignment="1">
      <alignment horizontal="right" vertical="center" shrinkToFit="1"/>
    </xf>
    <xf numFmtId="179" fontId="17" fillId="5" borderId="20" xfId="0" applyNumberFormat="1" applyFont="1" applyFill="1" applyBorder="1" applyAlignment="1">
      <alignment horizontal="right" vertical="center" shrinkToFit="1"/>
    </xf>
    <xf numFmtId="179" fontId="17" fillId="5" borderId="17" xfId="0" applyNumberFormat="1" applyFont="1" applyFill="1" applyBorder="1" applyAlignment="1">
      <alignment horizontal="right" vertical="center" shrinkToFit="1"/>
    </xf>
    <xf numFmtId="0" fontId="17" fillId="0" borderId="19" xfId="0" applyFont="1" applyFill="1" applyBorder="1" applyAlignment="1">
      <alignment vertical="center" shrinkToFit="1"/>
    </xf>
    <xf numFmtId="0" fontId="17" fillId="0" borderId="20" xfId="0" applyFont="1" applyFill="1" applyBorder="1" applyAlignment="1">
      <alignment vertical="center" shrinkToFit="1"/>
    </xf>
    <xf numFmtId="0" fontId="17" fillId="0" borderId="17" xfId="0" applyFont="1" applyFill="1" applyBorder="1" applyAlignment="1">
      <alignment vertical="center" shrinkToFit="1"/>
    </xf>
    <xf numFmtId="0" fontId="16" fillId="5" borderId="24" xfId="0" applyFont="1" applyFill="1" applyBorder="1" applyAlignment="1">
      <alignment vertical="center" shrinkToFit="1"/>
    </xf>
    <xf numFmtId="0" fontId="16" fillId="5" borderId="25" xfId="0" applyFont="1" applyFill="1" applyBorder="1" applyAlignment="1">
      <alignment vertical="center" shrinkToFit="1"/>
    </xf>
    <xf numFmtId="0" fontId="16" fillId="5" borderId="26" xfId="0" applyFont="1" applyFill="1" applyBorder="1" applyAlignment="1">
      <alignment vertical="center" shrinkToFit="1"/>
    </xf>
    <xf numFmtId="0" fontId="16" fillId="5" borderId="27" xfId="0" applyFont="1" applyFill="1" applyBorder="1" applyAlignment="1">
      <alignment vertical="center" shrinkToFit="1"/>
    </xf>
    <xf numFmtId="0" fontId="16" fillId="5" borderId="28" xfId="0" applyFont="1" applyFill="1" applyBorder="1" applyAlignment="1">
      <alignment vertical="center" shrinkToFit="1"/>
    </xf>
    <xf numFmtId="0" fontId="16" fillId="5" borderId="29" xfId="0" applyFont="1" applyFill="1" applyBorder="1" applyAlignment="1">
      <alignment vertical="center" shrinkToFit="1"/>
    </xf>
    <xf numFmtId="0" fontId="28" fillId="8" borderId="19" xfId="0" applyFont="1" applyFill="1" applyBorder="1" applyAlignment="1">
      <alignment vertical="center" shrinkToFit="1"/>
    </xf>
    <xf numFmtId="0" fontId="28" fillId="8" borderId="20" xfId="0" applyFont="1" applyFill="1" applyBorder="1" applyAlignment="1">
      <alignment vertical="center" shrinkToFit="1"/>
    </xf>
    <xf numFmtId="0" fontId="28" fillId="8" borderId="17" xfId="0" applyFont="1" applyFill="1" applyBorder="1" applyAlignment="1">
      <alignment vertical="center" shrinkToFit="1"/>
    </xf>
    <xf numFmtId="0" fontId="18" fillId="0" borderId="30"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33" xfId="0" applyFont="1" applyFill="1" applyBorder="1" applyAlignment="1">
      <alignment horizontal="center" vertical="center"/>
    </xf>
    <xf numFmtId="181" fontId="6" fillId="0" borderId="30" xfId="0" applyNumberFormat="1" applyFont="1" applyFill="1" applyBorder="1" applyAlignment="1">
      <alignment vertical="center"/>
    </xf>
    <xf numFmtId="181" fontId="6" fillId="0" borderId="7" xfId="0" applyNumberFormat="1" applyFont="1" applyFill="1" applyBorder="1" applyAlignment="1">
      <alignment vertical="center"/>
    </xf>
    <xf numFmtId="181" fontId="6" fillId="0" borderId="31" xfId="0" applyNumberFormat="1" applyFont="1" applyFill="1" applyBorder="1" applyAlignment="1">
      <alignment vertical="center"/>
    </xf>
    <xf numFmtId="181" fontId="6" fillId="0" borderId="32" xfId="0" applyNumberFormat="1" applyFont="1" applyFill="1" applyBorder="1" applyAlignment="1">
      <alignment vertical="center"/>
    </xf>
    <xf numFmtId="181" fontId="6" fillId="0" borderId="5" xfId="0" applyNumberFormat="1" applyFont="1" applyFill="1" applyBorder="1" applyAlignment="1">
      <alignment vertical="center"/>
    </xf>
    <xf numFmtId="181" fontId="6" fillId="0" borderId="33" xfId="0" applyNumberFormat="1" applyFont="1" applyFill="1" applyBorder="1" applyAlignment="1">
      <alignment vertical="center"/>
    </xf>
    <xf numFmtId="0" fontId="5" fillId="7" borderId="19" xfId="0" applyFont="1" applyFill="1" applyBorder="1" applyAlignment="1">
      <alignment horizontal="center" vertical="center" shrinkToFit="1"/>
    </xf>
    <xf numFmtId="0" fontId="5" fillId="7" borderId="20" xfId="0" applyFont="1" applyFill="1" applyBorder="1" applyAlignment="1">
      <alignment horizontal="center" vertical="center" shrinkToFit="1"/>
    </xf>
    <xf numFmtId="0" fontId="5" fillId="7" borderId="17" xfId="0" applyFont="1" applyFill="1" applyBorder="1" applyAlignment="1">
      <alignment horizontal="center" vertical="center" shrinkToFit="1"/>
    </xf>
    <xf numFmtId="0" fontId="17" fillId="0" borderId="19" xfId="0" applyFont="1" applyBorder="1" applyAlignment="1">
      <alignment vertical="center" shrinkToFit="1"/>
    </xf>
    <xf numFmtId="0" fontId="17" fillId="0" borderId="20" xfId="0" applyFont="1" applyBorder="1" applyAlignment="1">
      <alignment vertical="center" shrinkToFit="1"/>
    </xf>
    <xf numFmtId="0" fontId="17" fillId="0" borderId="17" xfId="0" applyFont="1" applyBorder="1" applyAlignment="1">
      <alignment vertical="center" shrinkToFit="1"/>
    </xf>
    <xf numFmtId="182" fontId="17" fillId="16" borderId="19" xfId="0" applyNumberFormat="1" applyFont="1" applyFill="1" applyBorder="1" applyAlignment="1">
      <alignment vertical="center"/>
    </xf>
    <xf numFmtId="182" fontId="17" fillId="16" borderId="20" xfId="0" applyNumberFormat="1" applyFont="1" applyFill="1" applyBorder="1" applyAlignment="1">
      <alignment vertical="center"/>
    </xf>
    <xf numFmtId="182" fontId="17" fillId="16" borderId="17" xfId="0" applyNumberFormat="1" applyFont="1" applyFill="1" applyBorder="1" applyAlignment="1">
      <alignment vertical="center"/>
    </xf>
    <xf numFmtId="182" fontId="16" fillId="17" borderId="19" xfId="0" applyNumberFormat="1" applyFont="1" applyFill="1" applyBorder="1" applyAlignment="1">
      <alignment vertical="center"/>
    </xf>
    <xf numFmtId="182" fontId="16" fillId="17" borderId="20" xfId="0" applyNumberFormat="1" applyFont="1" applyFill="1" applyBorder="1" applyAlignment="1">
      <alignment vertical="center"/>
    </xf>
    <xf numFmtId="182" fontId="16" fillId="17" borderId="17" xfId="0" applyNumberFormat="1" applyFont="1" applyFill="1" applyBorder="1" applyAlignment="1">
      <alignment vertical="center"/>
    </xf>
    <xf numFmtId="179" fontId="17" fillId="0" borderId="34" xfId="0" applyNumberFormat="1" applyFont="1" applyBorder="1" applyAlignment="1">
      <alignment vertical="center" shrinkToFit="1"/>
    </xf>
    <xf numFmtId="0" fontId="20" fillId="8" borderId="18" xfId="0" applyFont="1" applyFill="1" applyBorder="1" applyAlignment="1">
      <alignment vertical="center" shrinkToFit="1"/>
    </xf>
    <xf numFmtId="0" fontId="19" fillId="8" borderId="0" xfId="0" applyFont="1" applyFill="1" applyBorder="1" applyAlignment="1">
      <alignment vertical="center" shrinkToFit="1"/>
    </xf>
    <xf numFmtId="0" fontId="19" fillId="8" borderId="16" xfId="0" applyFont="1" applyFill="1" applyBorder="1" applyAlignment="1">
      <alignment vertical="center" shrinkToFit="1"/>
    </xf>
    <xf numFmtId="0" fontId="27" fillId="8" borderId="24" xfId="0" applyFont="1" applyFill="1" applyBorder="1" applyAlignment="1">
      <alignment vertical="center" shrinkToFit="1"/>
    </xf>
    <xf numFmtId="0" fontId="27" fillId="8" borderId="25" xfId="0" applyFont="1" applyFill="1" applyBorder="1" applyAlignment="1">
      <alignment vertical="center" shrinkToFit="1"/>
    </xf>
    <xf numFmtId="0" fontId="27" fillId="8" borderId="26" xfId="0" applyFont="1" applyFill="1" applyBorder="1" applyAlignment="1">
      <alignment vertical="center" shrinkToFit="1"/>
    </xf>
    <xf numFmtId="0" fontId="16" fillId="8" borderId="24" xfId="0" applyFont="1" applyFill="1" applyBorder="1" applyAlignment="1">
      <alignment vertical="center" shrinkToFit="1"/>
    </xf>
    <xf numFmtId="0" fontId="16" fillId="8" borderId="25" xfId="0" applyFont="1" applyFill="1" applyBorder="1" applyAlignment="1">
      <alignment vertical="center" shrinkToFit="1"/>
    </xf>
    <xf numFmtId="0" fontId="16" fillId="8" borderId="26" xfId="0" applyFont="1" applyFill="1" applyBorder="1" applyAlignment="1">
      <alignment vertical="center" shrinkToFit="1"/>
    </xf>
    <xf numFmtId="179" fontId="17" fillId="8" borderId="24" xfId="0" applyNumberFormat="1" applyFont="1" applyFill="1" applyBorder="1" applyAlignment="1">
      <alignment vertical="center" shrinkToFit="1"/>
    </xf>
    <xf numFmtId="179" fontId="17" fillId="8" borderId="25" xfId="0" applyNumberFormat="1" applyFont="1" applyFill="1" applyBorder="1" applyAlignment="1">
      <alignment vertical="center" shrinkToFit="1"/>
    </xf>
    <xf numFmtId="179" fontId="17" fillId="8" borderId="26" xfId="0" applyNumberFormat="1" applyFont="1" applyFill="1" applyBorder="1" applyAlignment="1">
      <alignment vertical="center" shrinkToFit="1"/>
    </xf>
    <xf numFmtId="0" fontId="19" fillId="8" borderId="18" xfId="0" applyFont="1" applyFill="1" applyBorder="1" applyAlignment="1">
      <alignment vertical="center" shrinkToFit="1"/>
    </xf>
    <xf numFmtId="0" fontId="5" fillId="9" borderId="35" xfId="1" applyFont="1" applyFill="1" applyBorder="1" applyAlignment="1">
      <alignment horizontal="center" vertical="center"/>
    </xf>
    <xf numFmtId="0" fontId="5" fillId="9" borderId="36" xfId="1" applyFont="1" applyFill="1" applyBorder="1" applyAlignment="1">
      <alignment horizontal="center" vertical="center"/>
    </xf>
    <xf numFmtId="0" fontId="5" fillId="9" borderId="37" xfId="1" applyFont="1" applyFill="1" applyBorder="1" applyAlignment="1">
      <alignment horizontal="center" vertical="center"/>
    </xf>
    <xf numFmtId="0" fontId="5" fillId="9" borderId="39" xfId="1" applyFont="1" applyFill="1" applyBorder="1" applyAlignment="1">
      <alignment horizontal="center" vertical="center"/>
    </xf>
    <xf numFmtId="0" fontId="5" fillId="9" borderId="40" xfId="1" applyFont="1" applyFill="1" applyBorder="1" applyAlignment="1">
      <alignment horizontal="center" vertical="center"/>
    </xf>
    <xf numFmtId="0" fontId="5" fillId="9" borderId="41" xfId="1" applyFont="1" applyFill="1" applyBorder="1" applyAlignment="1">
      <alignment horizontal="center" vertical="center"/>
    </xf>
    <xf numFmtId="0" fontId="3" fillId="12" borderId="4" xfId="2" applyFont="1" applyFill="1" applyBorder="1" applyAlignment="1">
      <alignment vertical="center" shrinkToFit="1"/>
    </xf>
    <xf numFmtId="0" fontId="3" fillId="12" borderId="47" xfId="2" applyFont="1" applyFill="1" applyBorder="1" applyAlignment="1">
      <alignment vertical="center" shrinkToFit="1"/>
    </xf>
    <xf numFmtId="0" fontId="3" fillId="12" borderId="8" xfId="2" applyFont="1" applyFill="1" applyBorder="1" applyAlignment="1">
      <alignment vertical="center" shrinkToFit="1"/>
    </xf>
    <xf numFmtId="38" fontId="3" fillId="9" borderId="42" xfId="3" applyFont="1" applyFill="1" applyBorder="1" applyAlignment="1">
      <alignment horizontal="center" vertical="center"/>
    </xf>
    <xf numFmtId="0" fontId="3" fillId="0" borderId="42" xfId="1" applyFont="1" applyBorder="1" applyAlignment="1">
      <alignment horizontal="center" vertical="center"/>
    </xf>
    <xf numFmtId="0" fontId="2" fillId="14" borderId="42" xfId="1" applyFont="1" applyFill="1" applyBorder="1" applyAlignment="1">
      <alignment horizontal="center" vertical="center"/>
    </xf>
    <xf numFmtId="0" fontId="2" fillId="14" borderId="42" xfId="1" applyFont="1" applyFill="1" applyBorder="1" applyAlignment="1">
      <alignment horizontal="center" vertical="center" wrapText="1"/>
    </xf>
    <xf numFmtId="0" fontId="2" fillId="10" borderId="44" xfId="1" applyFont="1" applyFill="1" applyBorder="1" applyAlignment="1">
      <alignment horizontal="center" vertical="center"/>
    </xf>
    <xf numFmtId="0" fontId="2" fillId="10" borderId="46" xfId="1" applyFont="1" applyFill="1" applyBorder="1" applyAlignment="1">
      <alignment horizontal="center" vertical="center"/>
    </xf>
    <xf numFmtId="0" fontId="2" fillId="10" borderId="45" xfId="1" applyFont="1" applyFill="1" applyBorder="1" applyAlignment="1">
      <alignment horizontal="center" vertical="center"/>
    </xf>
    <xf numFmtId="0" fontId="2" fillId="10" borderId="35" xfId="1" applyFont="1" applyFill="1" applyBorder="1" applyAlignment="1">
      <alignment horizontal="center" vertical="center" wrapText="1"/>
    </xf>
    <xf numFmtId="0" fontId="2" fillId="10" borderId="36" xfId="1" applyFont="1" applyFill="1" applyBorder="1" applyAlignment="1">
      <alignment horizontal="center" vertical="center" wrapText="1"/>
    </xf>
    <xf numFmtId="0" fontId="2" fillId="10" borderId="37" xfId="1" applyFont="1" applyFill="1" applyBorder="1" applyAlignment="1">
      <alignment horizontal="center" vertical="center" wrapText="1"/>
    </xf>
    <xf numFmtId="0" fontId="2" fillId="10" borderId="38" xfId="1" applyFont="1" applyFill="1" applyBorder="1" applyAlignment="1">
      <alignment horizontal="center" vertical="center" wrapText="1"/>
    </xf>
    <xf numFmtId="0" fontId="2" fillId="10" borderId="0" xfId="1" applyFont="1" applyFill="1" applyBorder="1" applyAlignment="1">
      <alignment horizontal="center" vertical="center" wrapText="1"/>
    </xf>
    <xf numFmtId="0" fontId="2" fillId="10" borderId="43" xfId="1" applyFont="1" applyFill="1" applyBorder="1" applyAlignment="1">
      <alignment horizontal="center" vertical="center" wrapText="1"/>
    </xf>
    <xf numFmtId="0" fontId="3" fillId="0" borderId="35" xfId="1" applyFont="1" applyBorder="1" applyAlignment="1">
      <alignment horizontal="center" vertical="center"/>
    </xf>
    <xf numFmtId="0" fontId="3" fillId="0" borderId="36" xfId="1" applyFont="1" applyBorder="1" applyAlignment="1">
      <alignment horizontal="center" vertical="center"/>
    </xf>
    <xf numFmtId="0" fontId="3" fillId="0" borderId="37" xfId="1" applyFont="1" applyBorder="1" applyAlignment="1">
      <alignment horizontal="center" vertical="center"/>
    </xf>
    <xf numFmtId="0" fontId="3" fillId="0" borderId="39" xfId="1" applyFont="1" applyBorder="1" applyAlignment="1">
      <alignment horizontal="center" vertical="center"/>
    </xf>
    <xf numFmtId="0" fontId="3" fillId="0" borderId="40" xfId="1" applyFont="1" applyBorder="1" applyAlignment="1">
      <alignment horizontal="center" vertical="center"/>
    </xf>
    <xf numFmtId="0" fontId="3" fillId="0" borderId="41" xfId="1" applyFont="1" applyBorder="1" applyAlignment="1">
      <alignment horizontal="center" vertical="center"/>
    </xf>
    <xf numFmtId="0" fontId="38" fillId="10" borderId="38" xfId="1" applyFont="1" applyFill="1" applyBorder="1" applyAlignment="1">
      <alignment horizontal="left" vertical="center" wrapText="1"/>
    </xf>
    <xf numFmtId="0" fontId="38" fillId="10" borderId="0" xfId="1" applyFont="1" applyFill="1" applyBorder="1" applyAlignment="1">
      <alignment horizontal="left" vertical="center" wrapText="1"/>
    </xf>
    <xf numFmtId="0" fontId="38" fillId="10" borderId="43" xfId="1" applyFont="1" applyFill="1" applyBorder="1" applyAlignment="1">
      <alignment horizontal="left" vertical="center" wrapText="1"/>
    </xf>
    <xf numFmtId="0" fontId="38" fillId="10" borderId="39" xfId="1" applyFont="1" applyFill="1" applyBorder="1" applyAlignment="1">
      <alignment horizontal="left" vertical="center" wrapText="1"/>
    </xf>
    <xf numFmtId="0" fontId="38" fillId="10" borderId="40" xfId="1" applyFont="1" applyFill="1" applyBorder="1" applyAlignment="1">
      <alignment horizontal="left" vertical="center" wrapText="1"/>
    </xf>
    <xf numFmtId="0" fontId="38" fillId="10" borderId="41" xfId="1" applyFont="1" applyFill="1" applyBorder="1" applyAlignment="1">
      <alignment horizontal="left" vertical="center" wrapText="1"/>
    </xf>
    <xf numFmtId="0" fontId="3" fillId="0" borderId="44" xfId="1" applyFont="1" applyBorder="1" applyAlignment="1">
      <alignment horizontal="center" vertical="center"/>
    </xf>
    <xf numFmtId="0" fontId="3" fillId="0" borderId="45" xfId="1" applyFont="1" applyBorder="1" applyAlignment="1">
      <alignment horizontal="center" vertical="center"/>
    </xf>
    <xf numFmtId="0" fontId="31" fillId="13" borderId="4" xfId="0" applyFont="1" applyFill="1" applyBorder="1" applyAlignment="1">
      <alignment vertical="center" shrinkToFit="1"/>
    </xf>
    <xf numFmtId="0" fontId="31" fillId="13" borderId="47" xfId="0" applyFont="1" applyFill="1" applyBorder="1" applyAlignment="1">
      <alignment vertical="center" shrinkToFit="1"/>
    </xf>
    <xf numFmtId="0" fontId="31" fillId="13" borderId="8" xfId="0" applyFont="1" applyFill="1" applyBorder="1" applyAlignment="1">
      <alignment vertical="center" shrinkToFit="1"/>
    </xf>
    <xf numFmtId="0" fontId="31" fillId="10" borderId="4" xfId="0" applyFont="1" applyFill="1" applyBorder="1" applyAlignment="1">
      <alignment vertical="center" shrinkToFit="1"/>
    </xf>
    <xf numFmtId="0" fontId="31" fillId="10" borderId="47" xfId="0" applyFont="1" applyFill="1" applyBorder="1" applyAlignment="1">
      <alignment vertical="center" shrinkToFit="1"/>
    </xf>
    <xf numFmtId="0" fontId="31" fillId="10" borderId="8" xfId="0" applyFont="1" applyFill="1" applyBorder="1" applyAlignment="1">
      <alignment vertical="center" shrinkToFit="1"/>
    </xf>
    <xf numFmtId="0" fontId="6" fillId="0" borderId="0" xfId="1" applyFont="1" applyAlignment="1">
      <alignment horizontal="left" vertical="center"/>
    </xf>
    <xf numFmtId="183" fontId="24" fillId="0" borderId="35" xfId="1" applyNumberFormat="1" applyFont="1" applyBorder="1" applyAlignment="1">
      <alignment horizontal="center" vertical="center"/>
    </xf>
    <xf numFmtId="183" fontId="24" fillId="0" borderId="36" xfId="1" applyNumberFormat="1" applyFont="1" applyBorder="1" applyAlignment="1">
      <alignment horizontal="center" vertical="center"/>
    </xf>
    <xf numFmtId="183" fontId="24" fillId="0" borderId="37" xfId="1" applyNumberFormat="1" applyFont="1" applyBorder="1" applyAlignment="1">
      <alignment horizontal="center" vertical="center"/>
    </xf>
    <xf numFmtId="183" fontId="24" fillId="0" borderId="39" xfId="1" applyNumberFormat="1" applyFont="1" applyBorder="1" applyAlignment="1">
      <alignment horizontal="center" vertical="center"/>
    </xf>
    <xf numFmtId="183" fontId="24" fillId="0" borderId="40" xfId="1" applyNumberFormat="1" applyFont="1" applyBorder="1" applyAlignment="1">
      <alignment horizontal="center" vertical="center"/>
    </xf>
    <xf numFmtId="183" fontId="24" fillId="0" borderId="41" xfId="1" applyNumberFormat="1" applyFont="1" applyBorder="1" applyAlignment="1">
      <alignment horizontal="center" vertical="center"/>
    </xf>
    <xf numFmtId="0" fontId="39" fillId="0" borderId="35" xfId="1" applyFont="1" applyBorder="1" applyAlignment="1">
      <alignment horizontal="center" vertical="center"/>
    </xf>
    <xf numFmtId="0" fontId="39" fillId="0" borderId="37" xfId="1" applyFont="1" applyBorder="1" applyAlignment="1">
      <alignment horizontal="center" vertical="center"/>
    </xf>
    <xf numFmtId="0" fontId="39" fillId="0" borderId="39" xfId="1" applyFont="1" applyBorder="1" applyAlignment="1">
      <alignment horizontal="center" vertical="center"/>
    </xf>
    <xf numFmtId="0" fontId="39" fillId="0" borderId="41" xfId="1" applyFont="1" applyBorder="1" applyAlignment="1">
      <alignment horizontal="center" vertical="center"/>
    </xf>
    <xf numFmtId="0" fontId="2" fillId="10" borderId="42" xfId="1" applyFont="1" applyFill="1" applyBorder="1" applyAlignment="1">
      <alignment horizontal="center" vertical="center"/>
    </xf>
    <xf numFmtId="0" fontId="2" fillId="10" borderId="42" xfId="1" applyFont="1" applyFill="1" applyBorder="1" applyAlignment="1">
      <alignment horizontal="center" vertical="center" wrapText="1"/>
    </xf>
    <xf numFmtId="0" fontId="2" fillId="10" borderId="35" xfId="1" applyFont="1" applyFill="1" applyBorder="1" applyAlignment="1">
      <alignment horizontal="center" vertical="center"/>
    </xf>
    <xf numFmtId="0" fontId="2" fillId="10" borderId="38" xfId="1" applyFont="1" applyFill="1" applyBorder="1" applyAlignment="1">
      <alignment horizontal="center" vertical="center"/>
    </xf>
    <xf numFmtId="0" fontId="2" fillId="10" borderId="39" xfId="1" applyFont="1" applyFill="1" applyBorder="1" applyAlignment="1">
      <alignment horizontal="center" vertical="center"/>
    </xf>
    <xf numFmtId="0" fontId="2" fillId="14" borderId="35" xfId="1" applyFont="1" applyFill="1" applyBorder="1" applyAlignment="1">
      <alignment horizontal="center" vertical="center"/>
    </xf>
    <xf numFmtId="0" fontId="2" fillId="14" borderId="38" xfId="1" applyFont="1" applyFill="1" applyBorder="1" applyAlignment="1">
      <alignment horizontal="center" vertical="center"/>
    </xf>
    <xf numFmtId="0" fontId="2" fillId="14" borderId="39" xfId="1" applyFont="1" applyFill="1" applyBorder="1" applyAlignment="1">
      <alignment horizontal="center" vertical="center"/>
    </xf>
    <xf numFmtId="0" fontId="2" fillId="13" borderId="42" xfId="1" applyFont="1" applyFill="1" applyBorder="1" applyAlignment="1">
      <alignment horizontal="center" vertical="center"/>
    </xf>
    <xf numFmtId="0" fontId="2" fillId="13" borderId="42" xfId="1" applyFont="1" applyFill="1" applyBorder="1" applyAlignment="1">
      <alignment horizontal="center" vertical="center" wrapText="1"/>
    </xf>
    <xf numFmtId="0" fontId="3" fillId="9" borderId="42" xfId="1" applyFont="1" applyFill="1" applyBorder="1" applyAlignment="1">
      <alignment horizontal="center" vertical="center"/>
    </xf>
    <xf numFmtId="0" fontId="2" fillId="12" borderId="42" xfId="1" applyFont="1" applyFill="1" applyBorder="1" applyAlignment="1">
      <alignment horizontal="center" vertical="center"/>
    </xf>
    <xf numFmtId="0" fontId="2" fillId="12" borderId="42" xfId="1" applyFont="1" applyFill="1" applyBorder="1" applyAlignment="1">
      <alignment horizontal="center" vertical="center" wrapText="1"/>
    </xf>
    <xf numFmtId="0" fontId="6" fillId="0" borderId="42" xfId="1" applyFont="1" applyBorder="1" applyAlignment="1">
      <alignment horizontal="center" vertical="center" wrapText="1"/>
    </xf>
    <xf numFmtId="0" fontId="6" fillId="0" borderId="42" xfId="1" applyFont="1" applyBorder="1" applyAlignment="1">
      <alignment horizontal="center" vertical="center"/>
    </xf>
    <xf numFmtId="0" fontId="17" fillId="0" borderId="42" xfId="1" applyFont="1" applyBorder="1" applyAlignment="1">
      <alignment horizontal="center" vertical="center" wrapText="1"/>
    </xf>
    <xf numFmtId="0" fontId="3" fillId="0" borderId="42" xfId="1" applyFont="1" applyFill="1" applyBorder="1" applyAlignment="1">
      <alignment horizontal="center" vertical="center"/>
    </xf>
    <xf numFmtId="0" fontId="31" fillId="14" borderId="4" xfId="0" applyFont="1" applyFill="1" applyBorder="1" applyAlignment="1">
      <alignment vertical="center" shrinkToFit="1"/>
    </xf>
    <xf numFmtId="0" fontId="31" fillId="14" borderId="47" xfId="0" applyFont="1" applyFill="1" applyBorder="1" applyAlignment="1">
      <alignment vertical="center" shrinkToFit="1"/>
    </xf>
    <xf numFmtId="0" fontId="31" fillId="14" borderId="8" xfId="0" applyFont="1" applyFill="1" applyBorder="1" applyAlignment="1">
      <alignment vertical="center" shrinkToFit="1"/>
    </xf>
    <xf numFmtId="0" fontId="3" fillId="13" borderId="4" xfId="2" applyFont="1" applyFill="1" applyBorder="1" applyAlignment="1">
      <alignment vertical="center" shrinkToFit="1"/>
    </xf>
    <xf numFmtId="0" fontId="3" fillId="13" borderId="47" xfId="2" applyFont="1" applyFill="1" applyBorder="1" applyAlignment="1">
      <alignment vertical="center" shrinkToFit="1"/>
    </xf>
    <xf numFmtId="0" fontId="3" fillId="13" borderId="8" xfId="2" applyFont="1" applyFill="1" applyBorder="1" applyAlignment="1">
      <alignment vertical="center" shrinkToFit="1"/>
    </xf>
    <xf numFmtId="38" fontId="3" fillId="9" borderId="35" xfId="3" applyFont="1" applyFill="1" applyBorder="1" applyAlignment="1">
      <alignment horizontal="center" vertical="center"/>
    </xf>
    <xf numFmtId="38" fontId="3" fillId="9" borderId="36" xfId="3" applyFont="1" applyFill="1" applyBorder="1" applyAlignment="1">
      <alignment horizontal="center" vertical="center"/>
    </xf>
    <xf numFmtId="38" fontId="3" fillId="9" borderId="37" xfId="3" applyFont="1" applyFill="1" applyBorder="1" applyAlignment="1">
      <alignment horizontal="center" vertical="center"/>
    </xf>
    <xf numFmtId="38" fontId="3" fillId="9" borderId="39" xfId="3" applyFont="1" applyFill="1" applyBorder="1" applyAlignment="1">
      <alignment horizontal="center" vertical="center"/>
    </xf>
    <xf numFmtId="38" fontId="3" fillId="9" borderId="40" xfId="3" applyFont="1" applyFill="1" applyBorder="1" applyAlignment="1">
      <alignment horizontal="center" vertical="center"/>
    </xf>
    <xf numFmtId="38" fontId="3" fillId="9" borderId="41" xfId="3" applyFont="1" applyFill="1" applyBorder="1" applyAlignment="1">
      <alignment horizontal="center" vertical="center"/>
    </xf>
    <xf numFmtId="0" fontId="3" fillId="9" borderId="35" xfId="1" applyFont="1" applyFill="1" applyBorder="1" applyAlignment="1">
      <alignment horizontal="center" vertical="center"/>
    </xf>
    <xf numFmtId="0" fontId="3" fillId="9" borderId="36" xfId="1" applyFont="1" applyFill="1" applyBorder="1" applyAlignment="1">
      <alignment horizontal="center" vertical="center"/>
    </xf>
    <xf numFmtId="0" fontId="3" fillId="9" borderId="37" xfId="1" applyFont="1" applyFill="1" applyBorder="1" applyAlignment="1">
      <alignment horizontal="center" vertical="center"/>
    </xf>
    <xf numFmtId="0" fontId="3" fillId="9" borderId="38" xfId="1" applyFont="1" applyFill="1" applyBorder="1" applyAlignment="1">
      <alignment horizontal="center" vertical="center"/>
    </xf>
    <xf numFmtId="0" fontId="3" fillId="9" borderId="0" xfId="1" applyFont="1" applyFill="1" applyBorder="1" applyAlignment="1">
      <alignment horizontal="center" vertical="center"/>
    </xf>
    <xf numFmtId="0" fontId="3" fillId="9" borderId="43" xfId="1" applyFont="1" applyFill="1" applyBorder="1" applyAlignment="1">
      <alignment horizontal="center" vertical="center"/>
    </xf>
    <xf numFmtId="0" fontId="3" fillId="9" borderId="39" xfId="1" applyFont="1" applyFill="1" applyBorder="1" applyAlignment="1">
      <alignment horizontal="center" vertical="center"/>
    </xf>
    <xf numFmtId="0" fontId="3" fillId="9" borderId="40" xfId="1" applyFont="1" applyFill="1" applyBorder="1" applyAlignment="1">
      <alignment horizontal="center" vertical="center"/>
    </xf>
    <xf numFmtId="0" fontId="3" fillId="9" borderId="41" xfId="1" applyFont="1" applyFill="1" applyBorder="1" applyAlignment="1">
      <alignment horizontal="center" vertical="center"/>
    </xf>
    <xf numFmtId="183" fontId="40" fillId="0" borderId="35" xfId="3" applyNumberFormat="1" applyFont="1" applyFill="1" applyBorder="1" applyAlignment="1">
      <alignment horizontal="center" vertical="center" wrapText="1"/>
    </xf>
    <xf numFmtId="183" fontId="40" fillId="0" borderId="36" xfId="3" applyNumberFormat="1" applyFont="1" applyFill="1" applyBorder="1" applyAlignment="1">
      <alignment horizontal="center" vertical="center" wrapText="1"/>
    </xf>
    <xf numFmtId="183" fontId="40" fillId="0" borderId="37" xfId="3" applyNumberFormat="1" applyFont="1" applyFill="1" applyBorder="1" applyAlignment="1">
      <alignment horizontal="center" vertical="center" wrapText="1"/>
    </xf>
    <xf numFmtId="183" fontId="40" fillId="0" borderId="39" xfId="3" applyNumberFormat="1" applyFont="1" applyFill="1" applyBorder="1" applyAlignment="1">
      <alignment horizontal="center" vertical="center" wrapText="1"/>
    </xf>
    <xf numFmtId="183" fontId="40" fillId="0" borderId="40" xfId="3" applyNumberFormat="1" applyFont="1" applyFill="1" applyBorder="1" applyAlignment="1">
      <alignment horizontal="center" vertical="center" wrapText="1"/>
    </xf>
    <xf numFmtId="183" fontId="40" fillId="0" borderId="41" xfId="3" applyNumberFormat="1" applyFont="1" applyFill="1" applyBorder="1" applyAlignment="1">
      <alignment horizontal="center" vertical="center" wrapText="1"/>
    </xf>
    <xf numFmtId="0" fontId="36" fillId="0" borderId="44" xfId="1" applyFont="1" applyFill="1" applyBorder="1" applyAlignment="1">
      <alignment horizontal="center" vertical="center" wrapText="1"/>
    </xf>
    <xf numFmtId="0" fontId="36" fillId="0" borderId="45" xfId="1" applyFont="1" applyFill="1" applyBorder="1" applyAlignment="1">
      <alignment horizontal="center" vertical="center" wrapText="1"/>
    </xf>
    <xf numFmtId="0" fontId="2" fillId="13" borderId="35" xfId="1" applyFont="1" applyFill="1" applyBorder="1" applyAlignment="1">
      <alignment horizontal="center" vertical="center" wrapText="1"/>
    </xf>
    <xf numFmtId="0" fontId="2" fillId="13" borderId="36" xfId="1" applyFont="1" applyFill="1" applyBorder="1" applyAlignment="1">
      <alignment horizontal="center" vertical="center" wrapText="1"/>
    </xf>
    <xf numFmtId="0" fontId="2" fillId="13" borderId="37" xfId="1" applyFont="1" applyFill="1" applyBorder="1" applyAlignment="1">
      <alignment horizontal="center" vertical="center" wrapText="1"/>
    </xf>
    <xf numFmtId="0" fontId="2" fillId="13" borderId="38" xfId="1" applyFont="1" applyFill="1" applyBorder="1" applyAlignment="1">
      <alignment horizontal="center" vertical="center" wrapText="1"/>
    </xf>
    <xf numFmtId="0" fontId="2" fillId="13" borderId="0" xfId="1" applyFont="1" applyFill="1" applyBorder="1" applyAlignment="1">
      <alignment horizontal="center" vertical="center" wrapText="1"/>
    </xf>
    <xf numFmtId="0" fontId="2" fillId="13" borderId="43" xfId="1" applyFont="1" applyFill="1" applyBorder="1" applyAlignment="1">
      <alignment horizontal="center" vertical="center" wrapText="1"/>
    </xf>
    <xf numFmtId="0" fontId="3" fillId="13" borderId="38" xfId="1" applyFont="1" applyFill="1" applyBorder="1" applyAlignment="1">
      <alignment horizontal="left" vertical="center" wrapText="1"/>
    </xf>
    <xf numFmtId="0" fontId="3" fillId="13" borderId="0" xfId="1" applyFont="1" applyFill="1" applyBorder="1" applyAlignment="1">
      <alignment horizontal="left" vertical="center" wrapText="1"/>
    </xf>
    <xf numFmtId="0" fontId="3" fillId="13" borderId="43" xfId="1" applyFont="1" applyFill="1" applyBorder="1" applyAlignment="1">
      <alignment horizontal="left" vertical="center" wrapText="1"/>
    </xf>
    <xf numFmtId="0" fontId="3" fillId="13" borderId="39" xfId="1" applyFont="1" applyFill="1" applyBorder="1" applyAlignment="1">
      <alignment horizontal="left" vertical="center" wrapText="1"/>
    </xf>
    <xf numFmtId="0" fontId="3" fillId="13" borderId="40" xfId="1" applyFont="1" applyFill="1" applyBorder="1" applyAlignment="1">
      <alignment horizontal="left" vertical="center" wrapText="1"/>
    </xf>
    <xf numFmtId="0" fontId="3" fillId="13" borderId="41" xfId="1" applyFont="1" applyFill="1" applyBorder="1" applyAlignment="1">
      <alignment horizontal="left" vertical="center" wrapText="1"/>
    </xf>
    <xf numFmtId="0" fontId="3" fillId="10" borderId="38" xfId="1" applyFont="1" applyFill="1" applyBorder="1" applyAlignment="1">
      <alignment horizontal="left" vertical="center" wrapText="1"/>
    </xf>
    <xf numFmtId="0" fontId="3" fillId="10" borderId="0" xfId="1" applyFont="1" applyFill="1" applyBorder="1" applyAlignment="1">
      <alignment horizontal="left" vertical="center" wrapText="1"/>
    </xf>
    <xf numFmtId="0" fontId="3" fillId="10" borderId="43" xfId="1" applyFont="1" applyFill="1" applyBorder="1" applyAlignment="1">
      <alignment horizontal="left" vertical="center" wrapText="1"/>
    </xf>
    <xf numFmtId="0" fontId="3" fillId="10" borderId="39" xfId="1" applyFont="1" applyFill="1" applyBorder="1" applyAlignment="1">
      <alignment horizontal="left" vertical="center" wrapText="1"/>
    </xf>
    <xf numFmtId="0" fontId="3" fillId="10" borderId="40" xfId="1" applyFont="1" applyFill="1" applyBorder="1" applyAlignment="1">
      <alignment horizontal="left" vertical="center" wrapText="1"/>
    </xf>
    <xf numFmtId="0" fontId="3" fillId="10" borderId="41" xfId="1" applyFont="1" applyFill="1" applyBorder="1" applyAlignment="1">
      <alignment horizontal="left" vertical="center" wrapText="1"/>
    </xf>
    <xf numFmtId="0" fontId="2" fillId="10" borderId="35" xfId="1" applyFont="1" applyFill="1" applyBorder="1" applyAlignment="1">
      <alignment horizontal="right" vertical="center" textRotation="255" wrapText="1"/>
    </xf>
    <xf numFmtId="0" fontId="2" fillId="10" borderId="38" xfId="1" applyFont="1" applyFill="1" applyBorder="1" applyAlignment="1">
      <alignment horizontal="right" vertical="center" textRotation="255" wrapText="1"/>
    </xf>
    <xf numFmtId="0" fontId="2" fillId="10" borderId="39" xfId="1" applyFont="1" applyFill="1" applyBorder="1" applyAlignment="1">
      <alignment horizontal="right" vertical="center" textRotation="255" wrapText="1"/>
    </xf>
    <xf numFmtId="0" fontId="2" fillId="13" borderId="35" xfId="1" applyFont="1" applyFill="1" applyBorder="1" applyAlignment="1">
      <alignment horizontal="right" vertical="center" textRotation="255" wrapText="1"/>
    </xf>
    <xf numFmtId="0" fontId="2" fillId="13" borderId="38" xfId="1" applyFont="1" applyFill="1" applyBorder="1" applyAlignment="1">
      <alignment horizontal="right" vertical="center" textRotation="255" wrapText="1"/>
    </xf>
    <xf numFmtId="0" fontId="2" fillId="13" borderId="39" xfId="1" applyFont="1" applyFill="1" applyBorder="1" applyAlignment="1">
      <alignment horizontal="right" vertical="center" textRotation="255" wrapText="1"/>
    </xf>
    <xf numFmtId="183" fontId="40" fillId="0" borderId="35" xfId="1" applyNumberFormat="1" applyFont="1" applyFill="1" applyBorder="1" applyAlignment="1">
      <alignment horizontal="center" vertical="center" wrapText="1"/>
    </xf>
    <xf numFmtId="183" fontId="40" fillId="0" borderId="36" xfId="1" applyNumberFormat="1" applyFont="1" applyFill="1" applyBorder="1" applyAlignment="1">
      <alignment horizontal="center" vertical="center" wrapText="1"/>
    </xf>
    <xf numFmtId="183" fontId="40" fillId="0" borderId="37" xfId="1" applyNumberFormat="1" applyFont="1" applyFill="1" applyBorder="1" applyAlignment="1">
      <alignment horizontal="center" vertical="center" wrapText="1"/>
    </xf>
    <xf numFmtId="183" fontId="40" fillId="0" borderId="39" xfId="1" applyNumberFormat="1" applyFont="1" applyFill="1" applyBorder="1" applyAlignment="1">
      <alignment horizontal="center" vertical="center" wrapText="1"/>
    </xf>
    <xf numFmtId="183" fontId="40" fillId="0" borderId="40" xfId="1" applyNumberFormat="1" applyFont="1" applyFill="1" applyBorder="1" applyAlignment="1">
      <alignment horizontal="center" vertical="center" wrapText="1"/>
    </xf>
    <xf numFmtId="183" fontId="40" fillId="0" borderId="41" xfId="1" applyNumberFormat="1" applyFont="1" applyFill="1" applyBorder="1" applyAlignment="1">
      <alignment horizontal="center" vertical="center" wrapText="1"/>
    </xf>
  </cellXfs>
  <cellStyles count="4">
    <cellStyle name="桁区切り" xfId="3" builtinId="6"/>
    <cellStyle name="標準" xfId="0" builtinId="0"/>
    <cellStyle name="標準 2" xfId="1" xr:uid="{26B97E68-C04E-4362-89C1-579D2DC7836F}"/>
    <cellStyle name="標準 2 2" xfId="2" xr:uid="{F52800E6-43C1-4696-876F-3CC3A789A416}"/>
  </cellStyles>
  <dxfs count="0"/>
  <tableStyles count="0" defaultTableStyle="TableStyleMedium9" defaultPivotStyle="PivotStyleLight16"/>
  <colors>
    <mruColors>
      <color rgb="FFC0C0C0"/>
      <color rgb="FFFFCCFF"/>
      <color rgb="FFCCCCFF"/>
      <color rgb="FFFFCC66"/>
      <color rgb="FF99FF99"/>
      <color rgb="FFFFFF99"/>
      <color rgb="FFCCFF99"/>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293767</xdr:colOff>
      <xdr:row>0</xdr:row>
      <xdr:rowOff>38049</xdr:rowOff>
    </xdr:from>
    <xdr:to>
      <xdr:col>31</xdr:col>
      <xdr:colOff>263923</xdr:colOff>
      <xdr:row>1</xdr:row>
      <xdr:rowOff>210022</xdr:rowOff>
    </xdr:to>
    <xdr:sp macro="" textlink="">
      <xdr:nvSpPr>
        <xdr:cNvPr id="2" name="Rectangle 7">
          <a:extLst>
            <a:ext uri="{FF2B5EF4-FFF2-40B4-BE49-F238E27FC236}">
              <a16:creationId xmlns:a16="http://schemas.microsoft.com/office/drawing/2014/main" id="{03802DAE-F058-4885-BF51-91735200018F}"/>
            </a:ext>
          </a:extLst>
        </xdr:cNvPr>
        <xdr:cNvSpPr>
          <a:spLocks noChangeArrowheads="1"/>
        </xdr:cNvSpPr>
      </xdr:nvSpPr>
      <xdr:spPr bwMode="auto">
        <a:xfrm>
          <a:off x="8580517" y="38049"/>
          <a:ext cx="1197823" cy="53180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1700"/>
            </a:lnSpc>
            <a:defRPr sz="1000"/>
          </a:pPr>
          <a:r>
            <a:rPr lang="ja-JP" altLang="en-US" sz="2000" b="0" i="0" u="none" strike="noStrike" baseline="0">
              <a:solidFill>
                <a:srgbClr val="FF0000"/>
              </a:solidFill>
              <a:latin typeface="HG創英角ｺﾞｼｯｸUB"/>
              <a:ea typeface="HG創英角ｺﾞｼｯｸUB"/>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289921</xdr:colOff>
      <xdr:row>0</xdr:row>
      <xdr:rowOff>46727</xdr:rowOff>
    </xdr:from>
    <xdr:to>
      <xdr:col>31</xdr:col>
      <xdr:colOff>254362</xdr:colOff>
      <xdr:row>1</xdr:row>
      <xdr:rowOff>215986</xdr:rowOff>
    </xdr:to>
    <xdr:sp macro="" textlink="">
      <xdr:nvSpPr>
        <xdr:cNvPr id="2" name="Rectangle 7">
          <a:extLst>
            <a:ext uri="{FF2B5EF4-FFF2-40B4-BE49-F238E27FC236}">
              <a16:creationId xmlns:a16="http://schemas.microsoft.com/office/drawing/2014/main" id="{33B6A181-FFAE-4D3F-A3ED-BA83A28A7E91}"/>
            </a:ext>
          </a:extLst>
        </xdr:cNvPr>
        <xdr:cNvSpPr>
          <a:spLocks noChangeArrowheads="1"/>
        </xdr:cNvSpPr>
      </xdr:nvSpPr>
      <xdr:spPr bwMode="auto">
        <a:xfrm>
          <a:off x="8576671" y="46727"/>
          <a:ext cx="1192108" cy="52909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1700"/>
            </a:lnSpc>
            <a:defRPr sz="1000"/>
          </a:pPr>
          <a:r>
            <a:rPr lang="ja-JP" altLang="en-US" sz="2000" b="0" i="0" u="none" strike="noStrike" baseline="0">
              <a:solidFill>
                <a:srgbClr val="FF0000"/>
              </a:solidFill>
              <a:latin typeface="HG創英角ｺﾞｼｯｸUB"/>
              <a:ea typeface="HG創英角ｺﾞｼｯｸUB"/>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aji-kyoyu\kojin$\s.kikkawa\&#27963;&#21205;&#35336;&#30011;&#26360;&#20316;&#25104;\&#26032;&#21513;&#24029;H250513_05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2ozu-sv21\&#22269;&#31435;&#22823;&#27954;&#38738;&#23569;&#24180;&#20132;&#27969;&#12398;&#23478;\&#22823;&#27954;&#20849;&#36890;\20&#30740;&#20462;&#25903;&#25588;&#20107;&#26989;\00%20&#36890;&#24180;\00%20&#26989;&#21209;&#12501;&#12525;&#12540;&#65288;&#24341;&#32153;&#65289;\02%20%20%20%20&#12390;&#12403;&#12365;&#65286;&#30003;&#36796;&#26360;&#25163;&#32154;&#12365;&#26360;&#39006;&#38306;&#20418;\03&#12288;&#20837;&#25152;&#26360;&#39006;&#38306;&#20418;\&#9733;&#21033;&#29992;&#22243;&#20307;&#31080;\R5\&#9733;&#21033;&#29992;&#22243;&#20307;&#31080;&#31561;&#65288;R5.2&#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一覧"/>
      <sheetName val="入力シート"/>
      <sheetName val="1日目"/>
      <sheetName val="2日目"/>
      <sheetName val="3日目"/>
      <sheetName val="4日目"/>
      <sheetName val="5日目"/>
      <sheetName val="6日目"/>
      <sheetName val="7日目"/>
      <sheetName val="8日目"/>
      <sheetName val="9日目"/>
      <sheetName val="10日目"/>
      <sheetName val="11日目"/>
      <sheetName val="12日目"/>
      <sheetName val="13日目"/>
      <sheetName val="14日目"/>
      <sheetName val="入浴"/>
      <sheetName val="食数"/>
      <sheetName val="つどい"/>
      <sheetName val="インフォ"/>
      <sheetName val="雛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2">
          <cell r="K102" t="str">
            <v>入所式</v>
          </cell>
          <cell r="N102" t="str">
            <v>研修</v>
          </cell>
          <cell r="Q102" t="str">
            <v>－</v>
          </cell>
          <cell r="T102" t="str">
            <v>－</v>
          </cell>
          <cell r="W102" t="str">
            <v>－</v>
          </cell>
          <cell r="Z102" t="str">
            <v>退所点検：</v>
          </cell>
          <cell r="AF102" t="str">
            <v>職員</v>
          </cell>
        </row>
        <row r="103">
          <cell r="K103" t="str">
            <v>自主入所</v>
          </cell>
          <cell r="N103" t="str">
            <v>練習</v>
          </cell>
          <cell r="Q103" t="str">
            <v>つどい（掲揚台側）</v>
          </cell>
          <cell r="T103" t="str">
            <v>つどい（掲揚台側）</v>
          </cell>
          <cell r="W103" t="str">
            <v>①16：00～16：40</v>
          </cell>
          <cell r="Z103" t="str">
            <v>昼食は、帰所後報告</v>
          </cell>
          <cell r="AF103" t="str">
            <v>作</v>
          </cell>
        </row>
        <row r="104">
          <cell r="K104" t="str">
            <v>退所式</v>
          </cell>
          <cell r="N104" t="str">
            <v>講義</v>
          </cell>
          <cell r="Q104" t="str">
            <v>つどい（本館側）</v>
          </cell>
          <cell r="T104" t="str">
            <v>つどい（本館側）</v>
          </cell>
          <cell r="W104" t="str">
            <v>②17：30～18：30</v>
          </cell>
          <cell r="Z104" t="str">
            <v>朝食は優先して入る</v>
          </cell>
          <cell r="AF104" t="str">
            <v>丸山</v>
          </cell>
        </row>
        <row r="105">
          <cell r="K105" t="str">
            <v>自主退所</v>
          </cell>
          <cell r="N105" t="str">
            <v>講習</v>
          </cell>
          <cell r="Q105" t="str">
            <v>特１研</v>
          </cell>
          <cell r="T105" t="str">
            <v>特１研</v>
          </cell>
          <cell r="W105" t="str">
            <v>③18：30～19：30</v>
          </cell>
          <cell r="Z105" t="str">
            <v>昼食は優先して入る</v>
          </cell>
          <cell r="AF105" t="str">
            <v>大塚</v>
          </cell>
        </row>
        <row r="106">
          <cell r="K106" t="str">
            <v>開講式</v>
          </cell>
          <cell r="N106" t="str">
            <v>講演</v>
          </cell>
          <cell r="Q106" t="str">
            <v>特２研</v>
          </cell>
          <cell r="T106" t="str">
            <v>特２研</v>
          </cell>
          <cell r="W106" t="str">
            <v>④19：30～20：30</v>
          </cell>
          <cell r="AF106" t="str">
            <v>山下</v>
          </cell>
        </row>
        <row r="107">
          <cell r="K107" t="str">
            <v>閉講式</v>
          </cell>
          <cell r="N107" t="str">
            <v>演習</v>
          </cell>
          <cell r="Q107" t="str">
            <v>音楽室</v>
          </cell>
          <cell r="T107" t="str">
            <v>音楽室</v>
          </cell>
          <cell r="W107" t="str">
            <v>⑤20：30～21：30</v>
          </cell>
          <cell r="AF107" t="str">
            <v>立石</v>
          </cell>
        </row>
        <row r="108">
          <cell r="K108" t="str">
            <v>研修</v>
          </cell>
          <cell r="N108" t="str">
            <v>討議</v>
          </cell>
          <cell r="Q108" t="str">
            <v>講堂</v>
          </cell>
          <cell r="T108" t="str">
            <v>講堂</v>
          </cell>
          <cell r="W108" t="str">
            <v>⑥21：30～22：00</v>
          </cell>
          <cell r="AF108" t="str">
            <v>植木</v>
          </cell>
        </row>
        <row r="109">
          <cell r="K109" t="str">
            <v>練習</v>
          </cell>
          <cell r="N109" t="str">
            <v>グループ討議</v>
          </cell>
          <cell r="Q109" t="str">
            <v>艇庫</v>
          </cell>
          <cell r="T109" t="str">
            <v>艇庫</v>
          </cell>
        </row>
        <row r="110">
          <cell r="K110" t="str">
            <v>講義</v>
          </cell>
          <cell r="N110" t="str">
            <v>キャンプフャイヤー</v>
          </cell>
          <cell r="Q110" t="str">
            <v>工芸教室</v>
          </cell>
          <cell r="T110" t="str">
            <v>工芸教室</v>
          </cell>
        </row>
        <row r="111">
          <cell r="K111" t="str">
            <v>講演</v>
          </cell>
          <cell r="N111" t="str">
            <v>キャンドルサービス</v>
          </cell>
          <cell r="Q111" t="str">
            <v>炊飯場</v>
          </cell>
          <cell r="T111" t="str">
            <v>炊飯場</v>
          </cell>
        </row>
        <row r="112">
          <cell r="K112" t="str">
            <v>演習</v>
          </cell>
          <cell r="N112" t="str">
            <v>グループワーク</v>
          </cell>
          <cell r="Q112" t="str">
            <v>体育館（全面）</v>
          </cell>
          <cell r="T112" t="str">
            <v>体育館（全面）</v>
          </cell>
        </row>
        <row r="113">
          <cell r="K113" t="str">
            <v>討議</v>
          </cell>
          <cell r="N113" t="str">
            <v>演習</v>
          </cell>
          <cell r="Q113" t="str">
            <v>体育館（半面）</v>
          </cell>
          <cell r="T113" t="str">
            <v>体育館（半面）</v>
          </cell>
        </row>
        <row r="114">
          <cell r="K114" t="str">
            <v>カッター</v>
          </cell>
          <cell r="N114" t="str">
            <v>討議</v>
          </cell>
          <cell r="Q114" t="str">
            <v>グラウンド</v>
          </cell>
          <cell r="T114" t="str">
            <v>グラウンド</v>
          </cell>
        </row>
        <row r="115">
          <cell r="K115" t="str">
            <v>ディスクゴルフ</v>
          </cell>
          <cell r="N115" t="str">
            <v>レクリエーション</v>
          </cell>
          <cell r="Q115" t="str">
            <v>卓球場</v>
          </cell>
          <cell r="T115" t="str">
            <v>卓球場</v>
          </cell>
        </row>
        <row r="116">
          <cell r="K116" t="str">
            <v>野外炊飯</v>
          </cell>
          <cell r="N116" t="str">
            <v>オリエンテーリング</v>
          </cell>
          <cell r="Q116" t="str">
            <v>テニスコートＡ～Ｄ</v>
          </cell>
          <cell r="T116" t="str">
            <v>お祭り広場</v>
          </cell>
        </row>
        <row r="117">
          <cell r="K117" t="str">
            <v>砂の造形</v>
          </cell>
          <cell r="N117" t="str">
            <v>ナイトハイク</v>
          </cell>
          <cell r="Q117" t="str">
            <v>テニスコートＡ～Ｂ</v>
          </cell>
          <cell r="T117" t="str">
            <v>友情の広場</v>
          </cell>
        </row>
        <row r="118">
          <cell r="K118" t="str">
            <v>地引網</v>
          </cell>
          <cell r="N118" t="str">
            <v>反省会</v>
          </cell>
          <cell r="Q118" t="str">
            <v>テニスコートＣ～Ｄ</v>
          </cell>
          <cell r="T118" t="str">
            <v>管理棟</v>
          </cell>
        </row>
        <row r="119">
          <cell r="K119" t="str">
            <v>レクリエーション</v>
          </cell>
          <cell r="N119" t="str">
            <v>懇親会</v>
          </cell>
          <cell r="Q119" t="str">
            <v>テニスコート</v>
          </cell>
          <cell r="T119" t="str">
            <v>キャンプ場</v>
          </cell>
        </row>
        <row r="120">
          <cell r="K120" t="str">
            <v>オリエンテーリング</v>
          </cell>
          <cell r="N120" t="str">
            <v>天体観察</v>
          </cell>
          <cell r="Q120" t="str">
            <v>お祭り広場</v>
          </cell>
          <cell r="T120" t="str">
            <v>吹上浜</v>
          </cell>
        </row>
        <row r="121">
          <cell r="K121" t="str">
            <v>,楽焼絵付け体験</v>
          </cell>
          <cell r="N121" t="str">
            <v>海ホタル観察</v>
          </cell>
          <cell r="Q121" t="str">
            <v>友情の広場</v>
          </cell>
          <cell r="T121" t="str">
            <v>浜Ａ</v>
          </cell>
        </row>
        <row r="122">
          <cell r="K122" t="str">
            <v>ストーンペインティング</v>
          </cell>
          <cell r="N122" t="str">
            <v>バスケットボール</v>
          </cell>
          <cell r="Q122" t="str">
            <v>管理棟</v>
          </cell>
          <cell r="T122" t="str">
            <v>浜Ｂ</v>
          </cell>
        </row>
        <row r="123">
          <cell r="K123" t="str">
            <v>貼り絵タイル</v>
          </cell>
          <cell r="N123" t="str">
            <v>バレーボール</v>
          </cell>
          <cell r="Q123" t="str">
            <v>キャンプ場</v>
          </cell>
          <cell r="T123" t="str">
            <v>浜Ｃ</v>
          </cell>
        </row>
        <row r="124">
          <cell r="K124" t="str">
            <v>ホステリング（山）</v>
          </cell>
          <cell r="N124" t="str">
            <v>ゲーム大会</v>
          </cell>
          <cell r="Q124" t="str">
            <v>スタッフルーム</v>
          </cell>
          <cell r="T124" t="str">
            <v>スタッフルーム</v>
          </cell>
        </row>
        <row r="125">
          <cell r="K125" t="str">
            <v>ホステリング（海）</v>
          </cell>
          <cell r="N125" t="str">
            <v>ドッチボール</v>
          </cell>
          <cell r="Q125" t="str">
            <v>リーダールーム</v>
          </cell>
          <cell r="T125" t="str">
            <v>リーダールーム</v>
          </cell>
        </row>
        <row r="126">
          <cell r="K126" t="str">
            <v>屋外スポーツ</v>
          </cell>
          <cell r="N126" t="str">
            <v>卓球</v>
          </cell>
          <cell r="Q126" t="str">
            <v>吹上浜</v>
          </cell>
          <cell r="T126" t="str">
            <v>吹上浜</v>
          </cell>
          <cell r="AC126" t="str">
            <v>野外ﾒﾆｭｰ：Ｎｏ.1 朝ごはんセット</v>
          </cell>
        </row>
        <row r="127">
          <cell r="K127" t="str">
            <v>屋内スポーツ</v>
          </cell>
          <cell r="N127" t="str">
            <v>トレーニング</v>
          </cell>
          <cell r="Q127" t="str">
            <v>礫浜</v>
          </cell>
          <cell r="T127" t="str">
            <v>礫浜</v>
          </cell>
          <cell r="AC127" t="str">
            <v>野外ﾒﾆｭｰ：Ｎｏ.2 カレーセット甘口</v>
          </cell>
        </row>
        <row r="128">
          <cell r="K128" t="str">
            <v>テニス</v>
          </cell>
          <cell r="N128" t="str">
            <v>所外活動</v>
          </cell>
          <cell r="Q128" t="str">
            <v>丸田浜</v>
          </cell>
          <cell r="T128" t="str">
            <v>丸田浜</v>
          </cell>
          <cell r="AC128" t="str">
            <v>野外ﾒﾆｭｰ：Ｎｏ.3 カレーセット辛口</v>
          </cell>
        </row>
        <row r="129">
          <cell r="K129" t="str">
            <v>バスケットボール</v>
          </cell>
          <cell r="N129" t="str">
            <v>ミーティング</v>
          </cell>
          <cell r="Q129" t="str">
            <v>阿万海岸</v>
          </cell>
          <cell r="T129" t="str">
            <v>阿万海岸</v>
          </cell>
          <cell r="AC129" t="str">
            <v>野外ﾒﾆｭｰ：Ｎｏ.4 焼きソバセット</v>
          </cell>
        </row>
        <row r="130">
          <cell r="K130" t="str">
            <v>バレーボール</v>
          </cell>
          <cell r="N130" t="str">
            <v>フリータイム（自由時間）</v>
          </cell>
          <cell r="Q130" t="str">
            <v>所内</v>
          </cell>
          <cell r="T130" t="str">
            <v>所内</v>
          </cell>
          <cell r="AC130" t="str">
            <v>野外ﾒﾆｭｰ：Ｎｏ.5 鉄板焼セット</v>
          </cell>
        </row>
        <row r="131">
          <cell r="K131" t="str">
            <v>サッカー</v>
          </cell>
          <cell r="N131" t="str">
            <v>まとめ</v>
          </cell>
          <cell r="Q131" t="str">
            <v>所外</v>
          </cell>
          <cell r="T131" t="str">
            <v>所外</v>
          </cell>
          <cell r="AC131" t="str">
            <v>野外ﾒﾆｭｰ：Ｎｏ.6 鉄板焼セットデラックス</v>
          </cell>
        </row>
        <row r="132">
          <cell r="K132" t="str">
            <v>ソフトボール</v>
          </cell>
          <cell r="N132" t="str">
            <v>セミナー</v>
          </cell>
          <cell r="T132" t="str">
            <v>宿舎</v>
          </cell>
          <cell r="AC132" t="str">
            <v>野外炊飯メニューについては食堂にご連絡ください。</v>
          </cell>
        </row>
        <row r="133">
          <cell r="K133" t="str">
            <v>ゲーム大会</v>
          </cell>
          <cell r="N133" t="str">
            <v>全体集会</v>
          </cell>
          <cell r="AC133" t="str">
            <v>弁当ﾒﾆｭｰ：No.7 パン弁当</v>
          </cell>
        </row>
        <row r="134">
          <cell r="K134" t="str">
            <v>ドッチボール</v>
          </cell>
          <cell r="N134" t="str">
            <v>集団訓練</v>
          </cell>
          <cell r="AC134" t="str">
            <v>弁当ﾒﾆｭｰ：No.8 幕の内弁当</v>
          </cell>
        </row>
        <row r="135">
          <cell r="K135" t="str">
            <v>ミーティング</v>
          </cell>
          <cell r="N135" t="str">
            <v>討論</v>
          </cell>
          <cell r="AC135" t="str">
            <v>弁当ﾒﾆｭｰ：No.9 おにぎり弁当</v>
          </cell>
        </row>
        <row r="136">
          <cell r="K136" t="str">
            <v>フリータイム（自由時間）</v>
          </cell>
          <cell r="N136" t="str">
            <v>自習</v>
          </cell>
          <cell r="AC136" t="str">
            <v>弁当ﾒﾆｭｰ：No.10 ミニおにぎり弁当</v>
          </cell>
        </row>
        <row r="137">
          <cell r="K137" t="str">
            <v>ハイキング</v>
          </cell>
          <cell r="N137" t="str">
            <v>合唱練習</v>
          </cell>
          <cell r="AC137" t="str">
            <v>弁当ﾒﾆｭｰについては食堂にご連絡ください。</v>
          </cell>
        </row>
        <row r="138">
          <cell r="K138" t="str">
            <v>ウォークラリー</v>
          </cell>
          <cell r="N138" t="str">
            <v>校歌練習</v>
          </cell>
          <cell r="AC138" t="str">
            <v>昼食については食堂にご連絡ください。</v>
          </cell>
        </row>
        <row r="139">
          <cell r="K139" t="str">
            <v>トレーニング</v>
          </cell>
          <cell r="N139" t="str">
            <v>ビデオ鑑賞</v>
          </cell>
          <cell r="AC139" t="str">
            <v>朝食については食堂にご連絡ください。</v>
          </cell>
        </row>
        <row r="140">
          <cell r="K140" t="str">
            <v>セミナー</v>
          </cell>
          <cell r="N140" t="str">
            <v>発表会</v>
          </cell>
          <cell r="AC140" t="str">
            <v>夕食については食堂にご連絡ください。</v>
          </cell>
        </row>
        <row r="141">
          <cell r="K141" t="str">
            <v>全体集会</v>
          </cell>
          <cell r="N141" t="str">
            <v>体験学習</v>
          </cell>
          <cell r="AC141" t="str">
            <v>朝食は優先して入る</v>
          </cell>
        </row>
        <row r="142">
          <cell r="K142" t="str">
            <v>集団訓練</v>
          </cell>
          <cell r="N142" t="str">
            <v>奉仕活動</v>
          </cell>
          <cell r="AC142" t="str">
            <v>昼食は優先して入る</v>
          </cell>
        </row>
        <row r="143">
          <cell r="K143" t="str">
            <v>討論</v>
          </cell>
          <cell r="N143" t="str">
            <v>野外炊飯</v>
          </cell>
        </row>
        <row r="144">
          <cell r="K144" t="str">
            <v>自習</v>
          </cell>
        </row>
        <row r="145">
          <cell r="K145" t="str">
            <v>合唱練習</v>
          </cell>
        </row>
        <row r="146">
          <cell r="K146" t="str">
            <v>校歌練習</v>
          </cell>
        </row>
        <row r="147">
          <cell r="K147" t="str">
            <v>ビデオ鑑賞</v>
          </cell>
        </row>
        <row r="148">
          <cell r="K148" t="str">
            <v>発表会</v>
          </cell>
        </row>
        <row r="149">
          <cell r="K149" t="str">
            <v>体験学習</v>
          </cell>
        </row>
        <row r="150">
          <cell r="K150" t="str">
            <v>藍染体験</v>
          </cell>
        </row>
        <row r="151">
          <cell r="K151" t="str">
            <v>焼板体験</v>
          </cell>
        </row>
        <row r="152">
          <cell r="K152" t="str">
            <v>自然体験</v>
          </cell>
        </row>
        <row r="153">
          <cell r="K153" t="str">
            <v>奉仕活動</v>
          </cell>
        </row>
        <row r="154">
          <cell r="K154" t="str">
            <v>磯遊び</v>
          </cell>
        </row>
        <row r="155">
          <cell r="K155" t="str">
            <v>浜辺の散策</v>
          </cell>
        </row>
        <row r="156">
          <cell r="K156" t="str">
            <v>海水浴</v>
          </cell>
        </row>
        <row r="157">
          <cell r="K157" t="str">
            <v>ビーチコーミング</v>
          </cell>
        </row>
        <row r="158">
          <cell r="K158" t="str">
            <v>卓球</v>
          </cell>
        </row>
        <row r="159">
          <cell r="K159" t="str">
            <v>スタンツ練習</v>
          </cell>
        </row>
        <row r="160">
          <cell r="K160" t="str">
            <v>片付け・清掃</v>
          </cell>
        </row>
        <row r="161">
          <cell r="K161" t="str">
            <v>まとめ</v>
          </cell>
        </row>
        <row r="162">
          <cell r="K162" t="str">
            <v>所外活動</v>
          </cell>
        </row>
        <row r="163">
          <cell r="K163" t="str">
            <v>班活動</v>
          </cell>
        </row>
        <row r="164">
          <cell r="K164" t="str">
            <v>竹細工</v>
          </cell>
        </row>
        <row r="165">
          <cell r="K165" t="str">
            <v>島内散歩</v>
          </cell>
        </row>
        <row r="166">
          <cell r="K166" t="str">
            <v>ゲーム</v>
          </cell>
        </row>
      </sheetData>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団体票 (3)"/>
      <sheetName val="利用団体票 (2)"/>
      <sheetName val="経費計算表"/>
      <sheetName val="利用団体票"/>
      <sheetName val="利用団体票 (記入例)"/>
      <sheetName val="請求書内訳詳細"/>
      <sheetName val="請求書内訳詳細（記入例)"/>
      <sheetName val="複数団体票（利用日提出）"/>
      <sheetName val="記入例"/>
      <sheetName val="食事数等注文票（利用1ヶ月前提出）"/>
      <sheetName val="教材申込書（利用1ヶ月前提出） "/>
      <sheetName val="（見本）食事数等注文票（利用1ヶ月前提出）"/>
      <sheetName val="（見本）教材申込書（利用1ヶ月前提出）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U51"/>
  <sheetViews>
    <sheetView tabSelected="1" view="pageBreakPreview" zoomScaleNormal="100" zoomScaleSheetLayoutView="100" workbookViewId="0">
      <selection activeCell="Q31" sqref="Q31"/>
    </sheetView>
  </sheetViews>
  <sheetFormatPr defaultColWidth="8.875" defaultRowHeight="13.5"/>
  <cols>
    <col min="1" max="1" width="5.125" style="9" customWidth="1"/>
    <col min="2" max="2" width="20" style="9" customWidth="1"/>
    <col min="3" max="8" width="8.625" style="9" customWidth="1"/>
    <col min="9" max="9" width="12.625" style="9" customWidth="1"/>
    <col min="10" max="10" width="1.5" style="6" customWidth="1"/>
    <col min="11" max="11" width="12.5" style="6" hidden="1" customWidth="1"/>
    <col min="12" max="12" width="7.125" style="9" hidden="1" customWidth="1"/>
    <col min="13" max="13" width="5.375" style="9" hidden="1" customWidth="1"/>
    <col min="14" max="14" width="6.5" style="9" hidden="1" customWidth="1"/>
    <col min="15" max="16" width="4.125" style="9" hidden="1" customWidth="1"/>
    <col min="17" max="17" width="10" style="9" customWidth="1"/>
    <col min="18" max="16384" width="8.875" style="9"/>
  </cols>
  <sheetData>
    <row r="1" spans="1:20" s="102" customFormat="1" ht="36.75" customHeight="1">
      <c r="A1" s="134" t="s">
        <v>123</v>
      </c>
      <c r="C1" s="57"/>
      <c r="D1" s="57"/>
      <c r="E1" s="57"/>
      <c r="F1" s="57"/>
      <c r="G1" s="57"/>
      <c r="H1" s="57"/>
      <c r="I1" s="57"/>
      <c r="J1" s="101"/>
      <c r="K1" s="101"/>
    </row>
    <row r="2" spans="1:20" s="102" customFormat="1" ht="30" customHeight="1">
      <c r="A2" s="57"/>
      <c r="B2" s="57" t="s">
        <v>9</v>
      </c>
      <c r="C2" s="19"/>
      <c r="D2" s="149" t="s">
        <v>151</v>
      </c>
      <c r="E2" s="149"/>
      <c r="F2" s="149"/>
      <c r="G2" s="149"/>
      <c r="H2" s="149"/>
      <c r="I2" s="149"/>
      <c r="J2" s="101"/>
      <c r="K2" s="101"/>
    </row>
    <row r="3" spans="1:20" s="102" customFormat="1" ht="20.100000000000001" customHeight="1">
      <c r="A3" s="10"/>
      <c r="B3" s="10"/>
      <c r="C3" s="10"/>
      <c r="D3" s="10"/>
      <c r="E3" s="10"/>
      <c r="F3" s="10"/>
      <c r="G3" s="10"/>
      <c r="H3" s="10"/>
      <c r="I3" s="10"/>
      <c r="J3" s="20"/>
      <c r="K3" s="101"/>
    </row>
    <row r="4" spans="1:20" s="104" customFormat="1" ht="25.15" customHeight="1">
      <c r="A4" s="60" t="s">
        <v>249</v>
      </c>
      <c r="B4" s="60"/>
      <c r="C4" s="60"/>
      <c r="D4" s="60"/>
      <c r="E4" s="60"/>
      <c r="F4" s="60"/>
      <c r="G4" s="61"/>
      <c r="H4" s="61"/>
      <c r="I4" s="61"/>
      <c r="J4" s="12"/>
      <c r="K4" s="103"/>
    </row>
    <row r="5" spans="1:20" s="104" customFormat="1" ht="25.15" customHeight="1">
      <c r="A5" s="60"/>
      <c r="B5" s="122" t="s">
        <v>250</v>
      </c>
      <c r="C5" s="60"/>
      <c r="D5" s="60"/>
      <c r="E5" s="60"/>
      <c r="F5" s="60"/>
      <c r="G5" s="61"/>
      <c r="H5" s="61"/>
      <c r="I5" s="61"/>
      <c r="J5" s="12"/>
      <c r="K5" s="103"/>
    </row>
    <row r="6" spans="1:20" s="102" customFormat="1" ht="10.15" customHeight="1">
      <c r="A6" s="57"/>
      <c r="B6" s="57"/>
      <c r="C6" s="57"/>
      <c r="D6" s="57"/>
      <c r="E6" s="57"/>
      <c r="F6" s="57"/>
      <c r="G6" s="10"/>
      <c r="H6" s="10"/>
      <c r="I6" s="10"/>
      <c r="J6" s="20"/>
      <c r="K6" s="101"/>
    </row>
    <row r="7" spans="1:20" s="102" customFormat="1" ht="48" customHeight="1">
      <c r="A7" s="10"/>
      <c r="B7" s="156" t="s">
        <v>238</v>
      </c>
      <c r="C7" s="157"/>
      <c r="D7" s="158">
        <f>施設使用料!W49</f>
        <v>0</v>
      </c>
      <c r="E7" s="159"/>
      <c r="F7" s="160"/>
      <c r="G7" s="168" t="s">
        <v>254</v>
      </c>
      <c r="H7" s="168"/>
      <c r="I7" s="169"/>
      <c r="J7" s="20"/>
      <c r="K7" s="101"/>
      <c r="R7" s="119"/>
      <c r="S7" s="10"/>
      <c r="T7" s="10"/>
    </row>
    <row r="8" spans="1:20" s="102" customFormat="1" ht="48" customHeight="1" thickBot="1">
      <c r="A8" s="10"/>
      <c r="B8" s="154" t="s">
        <v>258</v>
      </c>
      <c r="C8" s="155"/>
      <c r="D8" s="161">
        <f>'施設使用料（減免）'!X26</f>
        <v>0</v>
      </c>
      <c r="E8" s="162"/>
      <c r="F8" s="163"/>
      <c r="G8" s="170" t="s">
        <v>255</v>
      </c>
      <c r="H8" s="170"/>
      <c r="I8" s="171"/>
      <c r="J8" s="20"/>
      <c r="K8" s="101"/>
      <c r="R8" s="120"/>
      <c r="S8" s="120"/>
      <c r="T8" s="120"/>
    </row>
    <row r="9" spans="1:20" s="102" customFormat="1" ht="30" customHeight="1" thickTop="1" thickBot="1">
      <c r="A9" s="10"/>
      <c r="B9" s="166" t="s">
        <v>266</v>
      </c>
      <c r="C9" s="167"/>
      <c r="D9" s="164">
        <f>SUM(D7:F8)</f>
        <v>0</v>
      </c>
      <c r="E9" s="165"/>
      <c r="F9" s="165"/>
      <c r="G9" s="172" t="s">
        <v>262</v>
      </c>
      <c r="H9" s="173"/>
      <c r="I9" s="174"/>
      <c r="J9" s="20"/>
      <c r="K9" s="101"/>
      <c r="R9" s="119"/>
      <c r="S9" s="62"/>
      <c r="T9" s="62"/>
    </row>
    <row r="10" spans="1:20" s="102" customFormat="1" ht="24" customHeight="1" thickTop="1">
      <c r="A10" s="10"/>
      <c r="C10" s="62"/>
      <c r="D10" s="123" t="s">
        <v>261</v>
      </c>
      <c r="E10" s="116"/>
      <c r="F10" s="116"/>
      <c r="G10" s="10"/>
      <c r="H10" s="10"/>
      <c r="I10" s="10"/>
      <c r="J10" s="20"/>
      <c r="K10" s="101"/>
      <c r="R10" s="62"/>
      <c r="S10" s="62"/>
      <c r="T10" s="62"/>
    </row>
    <row r="11" spans="1:20" s="102" customFormat="1" ht="30" customHeight="1">
      <c r="A11" s="12" t="s">
        <v>185</v>
      </c>
      <c r="B11" s="20"/>
      <c r="C11" s="20"/>
      <c r="D11" s="20"/>
      <c r="E11" s="20"/>
      <c r="F11" s="20"/>
      <c r="G11" s="20"/>
      <c r="H11" s="20"/>
      <c r="I11" s="20"/>
      <c r="J11" s="20"/>
      <c r="K11" s="101"/>
      <c r="R11" s="119"/>
    </row>
    <row r="12" spans="1:20" s="102" customFormat="1" ht="30" customHeight="1">
      <c r="A12" s="41" t="s">
        <v>259</v>
      </c>
      <c r="B12" s="121" t="s">
        <v>260</v>
      </c>
      <c r="C12" s="20"/>
      <c r="D12" s="20"/>
      <c r="E12" s="20"/>
      <c r="F12" s="20"/>
      <c r="G12" s="20"/>
      <c r="H12" s="20"/>
      <c r="I12" s="20"/>
      <c r="J12" s="20"/>
      <c r="K12" s="101"/>
    </row>
    <row r="13" spans="1:20" s="102" customFormat="1" ht="9.9499999999999993" customHeight="1">
      <c r="A13" s="12"/>
      <c r="B13" s="11"/>
      <c r="C13" s="11"/>
      <c r="D13" s="11"/>
      <c r="E13" s="11"/>
      <c r="F13" s="11"/>
      <c r="G13" s="11"/>
      <c r="H13" s="11"/>
      <c r="I13" s="11"/>
      <c r="J13" s="20"/>
      <c r="K13" s="101"/>
      <c r="R13" s="119"/>
    </row>
    <row r="14" spans="1:20" ht="20.100000000000001" customHeight="1">
      <c r="A14" s="13"/>
      <c r="B14" s="150" t="s">
        <v>8</v>
      </c>
      <c r="C14" s="135" t="s">
        <v>2</v>
      </c>
      <c r="D14" s="141" t="s">
        <v>6</v>
      </c>
      <c r="E14" s="135" t="s">
        <v>3</v>
      </c>
      <c r="F14" s="141" t="s">
        <v>6</v>
      </c>
      <c r="G14" s="135" t="s">
        <v>1</v>
      </c>
      <c r="H14" s="141" t="s">
        <v>6</v>
      </c>
      <c r="I14" s="144" t="s">
        <v>0</v>
      </c>
    </row>
    <row r="15" spans="1:20" ht="20.100000000000001" customHeight="1">
      <c r="A15" s="13"/>
      <c r="B15" s="151"/>
      <c r="C15" s="73"/>
      <c r="D15" s="142"/>
      <c r="E15" s="73"/>
      <c r="F15" s="142"/>
      <c r="G15" s="73"/>
      <c r="H15" s="142"/>
      <c r="I15" s="145"/>
    </row>
    <row r="16" spans="1:20" ht="20.100000000000001" customHeight="1">
      <c r="A16" s="13"/>
      <c r="B16" s="152"/>
      <c r="C16" s="136" t="s">
        <v>21</v>
      </c>
      <c r="D16" s="143"/>
      <c r="E16" s="136" t="s">
        <v>21</v>
      </c>
      <c r="F16" s="143"/>
      <c r="G16" s="137" t="s">
        <v>21</v>
      </c>
      <c r="H16" s="143"/>
      <c r="I16" s="145"/>
      <c r="J16" s="101"/>
      <c r="K16" s="9"/>
    </row>
    <row r="17" spans="1:21" ht="30" customHeight="1">
      <c r="A17" s="14"/>
      <c r="B17" s="17" t="s">
        <v>5</v>
      </c>
      <c r="C17" s="1">
        <v>690</v>
      </c>
      <c r="D17" s="100"/>
      <c r="E17" s="1">
        <v>840</v>
      </c>
      <c r="F17" s="100"/>
      <c r="G17" s="1">
        <v>940</v>
      </c>
      <c r="H17" s="100"/>
      <c r="I17" s="2">
        <f>+(C17*D17)+(E17*F17)+(G17*H17)</f>
        <v>0</v>
      </c>
      <c r="J17" s="105"/>
      <c r="K17" s="9"/>
    </row>
    <row r="18" spans="1:21" ht="30" customHeight="1">
      <c r="A18" s="14"/>
      <c r="B18" s="17" t="s">
        <v>4</v>
      </c>
      <c r="C18" s="1">
        <v>590</v>
      </c>
      <c r="D18" s="100"/>
      <c r="E18" s="1">
        <v>720</v>
      </c>
      <c r="F18" s="100"/>
      <c r="G18" s="1">
        <v>790</v>
      </c>
      <c r="H18" s="100"/>
      <c r="I18" s="2">
        <f>+(D18*C18)+(E18*F18)+(G18*H18)</f>
        <v>0</v>
      </c>
      <c r="J18" s="105"/>
      <c r="K18" s="9"/>
    </row>
    <row r="19" spans="1:21" ht="30" customHeight="1">
      <c r="A19" s="14"/>
      <c r="B19" s="17" t="s">
        <v>22</v>
      </c>
      <c r="C19" s="1">
        <v>460</v>
      </c>
      <c r="D19" s="100"/>
      <c r="E19" s="1">
        <v>540</v>
      </c>
      <c r="F19" s="100"/>
      <c r="G19" s="1">
        <v>580</v>
      </c>
      <c r="H19" s="100"/>
      <c r="I19" s="2">
        <f>+(D19*C19)+(E19*F19)+(G19*H19)</f>
        <v>0</v>
      </c>
      <c r="J19" s="105"/>
      <c r="K19" s="9"/>
    </row>
    <row r="20" spans="1:21" ht="30" customHeight="1" thickBot="1">
      <c r="A20" s="14"/>
      <c r="B20" s="17" t="s">
        <v>7</v>
      </c>
      <c r="C20" s="1">
        <v>0</v>
      </c>
      <c r="D20" s="100"/>
      <c r="E20" s="1">
        <f>D20*IF(A20="幼児",0,IF(A20="4歳以上",380,IF(A20="小学生",540,IF(A20="中学生以上",550,0))))</f>
        <v>0</v>
      </c>
      <c r="F20" s="100"/>
      <c r="G20" s="1">
        <f>F20*IF(A20="幼児",0,IF(A20="4歳以上",440,IF(A20="小学生",630,IF(A20="中学生以上",650,0))))</f>
        <v>0</v>
      </c>
      <c r="H20" s="100"/>
      <c r="I20" s="3">
        <f>+(D20*C20)+(E20*F20)+(G20*H20)</f>
        <v>0</v>
      </c>
      <c r="J20" s="105"/>
      <c r="K20" s="9"/>
    </row>
    <row r="21" spans="1:21" ht="30" customHeight="1" thickTop="1" thickBot="1">
      <c r="A21" s="13"/>
      <c r="B21" s="18" t="s">
        <v>265</v>
      </c>
      <c r="C21" s="22"/>
      <c r="D21" s="22">
        <f>SUM(D17:D20)</f>
        <v>0</v>
      </c>
      <c r="E21" s="22"/>
      <c r="F21" s="22">
        <f>SUM(F17:F20)</f>
        <v>0</v>
      </c>
      <c r="G21" s="4"/>
      <c r="H21" s="22">
        <f>SUM(H17:H20)</f>
        <v>0</v>
      </c>
      <c r="I21" s="21">
        <f>SUM(I17:I20)</f>
        <v>0</v>
      </c>
    </row>
    <row r="22" spans="1:21" ht="39.75" customHeight="1" thickTop="1">
      <c r="A22" s="5"/>
      <c r="B22" s="15"/>
      <c r="C22" s="16"/>
      <c r="D22" s="16"/>
      <c r="E22" s="6"/>
      <c r="F22" s="6"/>
      <c r="G22" s="6"/>
      <c r="H22" s="6"/>
      <c r="I22" s="124" t="s">
        <v>263</v>
      </c>
    </row>
    <row r="23" spans="1:21" ht="30" customHeight="1">
      <c r="A23" s="12" t="s">
        <v>20</v>
      </c>
      <c r="B23" s="8"/>
      <c r="C23" s="8"/>
      <c r="D23" s="8"/>
      <c r="E23" s="8"/>
      <c r="F23" s="8"/>
      <c r="G23" s="8"/>
      <c r="H23" s="8"/>
    </row>
    <row r="24" spans="1:21" ht="9.9499999999999993" customHeight="1" thickBot="1">
      <c r="A24" s="12"/>
      <c r="B24" s="8"/>
      <c r="C24" s="8"/>
      <c r="D24" s="8"/>
      <c r="E24" s="8"/>
      <c r="F24" s="8"/>
      <c r="G24" s="8"/>
      <c r="H24" s="8"/>
    </row>
    <row r="25" spans="1:21" ht="60" customHeight="1" thickTop="1">
      <c r="A25" s="7"/>
      <c r="B25" s="23"/>
      <c r="C25" s="38" t="s">
        <v>15</v>
      </c>
      <c r="D25" s="24" t="s">
        <v>14</v>
      </c>
      <c r="E25" s="53" t="s">
        <v>120</v>
      </c>
      <c r="F25" s="31" t="s">
        <v>16</v>
      </c>
      <c r="G25" s="29" t="s">
        <v>17</v>
      </c>
      <c r="H25" s="27" t="s">
        <v>19</v>
      </c>
      <c r="I25" s="35" t="s">
        <v>18</v>
      </c>
      <c r="K25" s="106"/>
      <c r="L25" s="107" t="s">
        <v>28</v>
      </c>
      <c r="M25" s="107" t="s">
        <v>24</v>
      </c>
      <c r="N25" s="107" t="s">
        <v>25</v>
      </c>
      <c r="O25" s="108" t="s">
        <v>26</v>
      </c>
      <c r="P25" s="107" t="s">
        <v>27</v>
      </c>
      <c r="Q25" s="109"/>
      <c r="R25" s="110"/>
      <c r="S25" s="111"/>
      <c r="T25" s="107"/>
      <c r="U25" s="112"/>
    </row>
    <row r="26" spans="1:21" ht="39.950000000000003" customHeight="1">
      <c r="A26" s="7"/>
      <c r="B26" s="125" t="s">
        <v>287</v>
      </c>
      <c r="C26" s="25">
        <v>3520</v>
      </c>
      <c r="D26" s="95"/>
      <c r="E26" s="42">
        <f t="shared" ref="E26:E32" si="0">P26</f>
        <v>0</v>
      </c>
      <c r="F26" s="32">
        <f t="shared" ref="F26:F32" si="1">C26*E26</f>
        <v>0</v>
      </c>
      <c r="G26" s="30">
        <v>600</v>
      </c>
      <c r="H26" s="43">
        <f t="shared" ref="H26:H31" si="2">+ROUNDUP(E26*1.5,0)</f>
        <v>0</v>
      </c>
      <c r="I26" s="36">
        <f t="shared" ref="I26:I31" si="3">+G26*H26</f>
        <v>0</v>
      </c>
      <c r="K26" s="106"/>
      <c r="L26" s="112">
        <f t="shared" ref="L26:L32" si="4">D26/8</f>
        <v>0</v>
      </c>
      <c r="M26" s="112">
        <f t="shared" ref="M26:M32" si="5">INT(D26/8)</f>
        <v>0</v>
      </c>
      <c r="N26" s="112">
        <f t="shared" ref="N26:N32" si="6">D26/8-M26</f>
        <v>0</v>
      </c>
      <c r="O26" s="113">
        <f t="shared" ref="O26:O32" si="7">IF(N26&gt;0.5,1,IF(N26=0,0,0.5))</f>
        <v>0</v>
      </c>
      <c r="P26" s="112">
        <f t="shared" ref="P26:P32" si="8">IF(L26=0,0,IF(L26&lt;1,1,M26+O26))</f>
        <v>0</v>
      </c>
      <c r="Q26" s="112"/>
      <c r="R26" s="112"/>
      <c r="S26" s="106"/>
      <c r="T26" s="112"/>
      <c r="U26" s="112"/>
    </row>
    <row r="27" spans="1:21" ht="39.950000000000003" customHeight="1">
      <c r="A27" s="7"/>
      <c r="B27" s="126" t="s">
        <v>23</v>
      </c>
      <c r="C27" s="25">
        <v>4800</v>
      </c>
      <c r="D27" s="95"/>
      <c r="E27" s="42">
        <f t="shared" si="0"/>
        <v>0</v>
      </c>
      <c r="F27" s="32">
        <f t="shared" si="1"/>
        <v>0</v>
      </c>
      <c r="G27" s="30">
        <v>600</v>
      </c>
      <c r="H27" s="43">
        <f t="shared" si="2"/>
        <v>0</v>
      </c>
      <c r="I27" s="36">
        <f t="shared" si="3"/>
        <v>0</v>
      </c>
      <c r="K27" s="106"/>
      <c r="L27" s="112">
        <f t="shared" si="4"/>
        <v>0</v>
      </c>
      <c r="M27" s="112">
        <f t="shared" si="5"/>
        <v>0</v>
      </c>
      <c r="N27" s="112">
        <f t="shared" si="6"/>
        <v>0</v>
      </c>
      <c r="O27" s="113">
        <f t="shared" si="7"/>
        <v>0</v>
      </c>
      <c r="P27" s="112">
        <f t="shared" si="8"/>
        <v>0</v>
      </c>
      <c r="Q27" s="112"/>
      <c r="R27" s="112"/>
      <c r="S27" s="106"/>
      <c r="T27" s="112"/>
      <c r="U27" s="112"/>
    </row>
    <row r="28" spans="1:21" ht="39.950000000000003" customHeight="1">
      <c r="A28" s="7"/>
      <c r="B28" s="126" t="s">
        <v>11</v>
      </c>
      <c r="C28" s="25">
        <v>4400</v>
      </c>
      <c r="D28" s="95"/>
      <c r="E28" s="42">
        <f t="shared" si="0"/>
        <v>0</v>
      </c>
      <c r="F28" s="32">
        <f t="shared" si="1"/>
        <v>0</v>
      </c>
      <c r="G28" s="30">
        <v>600</v>
      </c>
      <c r="H28" s="43">
        <f t="shared" si="2"/>
        <v>0</v>
      </c>
      <c r="I28" s="36">
        <f t="shared" si="3"/>
        <v>0</v>
      </c>
      <c r="K28" s="106"/>
      <c r="L28" s="112">
        <f t="shared" si="4"/>
        <v>0</v>
      </c>
      <c r="M28" s="112">
        <f t="shared" si="5"/>
        <v>0</v>
      </c>
      <c r="N28" s="112">
        <f t="shared" si="6"/>
        <v>0</v>
      </c>
      <c r="O28" s="113">
        <f t="shared" si="7"/>
        <v>0</v>
      </c>
      <c r="P28" s="112">
        <f t="shared" si="8"/>
        <v>0</v>
      </c>
      <c r="Q28" s="112"/>
      <c r="R28" s="112"/>
      <c r="S28" s="106"/>
      <c r="T28" s="112"/>
      <c r="U28" s="112"/>
    </row>
    <row r="29" spans="1:21" ht="48" customHeight="1">
      <c r="A29" s="7"/>
      <c r="B29" s="125" t="s">
        <v>291</v>
      </c>
      <c r="C29" s="25">
        <v>4800</v>
      </c>
      <c r="D29" s="95"/>
      <c r="E29" s="42">
        <f t="shared" si="0"/>
        <v>0</v>
      </c>
      <c r="F29" s="32">
        <f t="shared" si="1"/>
        <v>0</v>
      </c>
      <c r="G29" s="30">
        <v>600</v>
      </c>
      <c r="H29" s="43">
        <f t="shared" si="2"/>
        <v>0</v>
      </c>
      <c r="I29" s="36">
        <f t="shared" si="3"/>
        <v>0</v>
      </c>
      <c r="K29" s="106"/>
      <c r="L29" s="112">
        <f t="shared" si="4"/>
        <v>0</v>
      </c>
      <c r="M29" s="112">
        <f t="shared" si="5"/>
        <v>0</v>
      </c>
      <c r="N29" s="112">
        <f t="shared" si="6"/>
        <v>0</v>
      </c>
      <c r="O29" s="113">
        <f t="shared" si="7"/>
        <v>0</v>
      </c>
      <c r="P29" s="112">
        <f t="shared" si="8"/>
        <v>0</v>
      </c>
      <c r="Q29" s="112"/>
      <c r="R29" s="112"/>
      <c r="S29" s="106"/>
      <c r="T29" s="112"/>
      <c r="U29" s="112"/>
    </row>
    <row r="30" spans="1:21" ht="48" customHeight="1">
      <c r="A30" s="7"/>
      <c r="B30" s="125" t="s">
        <v>292</v>
      </c>
      <c r="C30" s="25">
        <v>5200</v>
      </c>
      <c r="D30" s="95"/>
      <c r="E30" s="42">
        <f t="shared" ref="E30" si="9">P30</f>
        <v>0</v>
      </c>
      <c r="F30" s="32">
        <f t="shared" ref="F30" si="10">C30*E30</f>
        <v>0</v>
      </c>
      <c r="G30" s="30">
        <v>600</v>
      </c>
      <c r="H30" s="43">
        <f t="shared" si="2"/>
        <v>0</v>
      </c>
      <c r="I30" s="36">
        <f t="shared" si="3"/>
        <v>0</v>
      </c>
      <c r="K30" s="106"/>
      <c r="L30" s="112">
        <f t="shared" ref="L30" si="11">D30/8</f>
        <v>0</v>
      </c>
      <c r="M30" s="112">
        <f t="shared" ref="M30" si="12">INT(D30/8)</f>
        <v>0</v>
      </c>
      <c r="N30" s="112">
        <f t="shared" ref="N30" si="13">D30/8-M30</f>
        <v>0</v>
      </c>
      <c r="O30" s="113">
        <f t="shared" ref="O30" si="14">IF(N30&gt;0.5,1,IF(N30=0,0,0.5))</f>
        <v>0</v>
      </c>
      <c r="P30" s="112">
        <f t="shared" ref="P30" si="15">IF(L30=0,0,IF(L30&lt;1,1,M30+O30))</f>
        <v>0</v>
      </c>
      <c r="Q30" s="112"/>
      <c r="R30" s="112"/>
      <c r="S30" s="106"/>
      <c r="T30" s="112"/>
      <c r="U30" s="112"/>
    </row>
    <row r="31" spans="1:21" ht="48" customHeight="1">
      <c r="A31" s="7"/>
      <c r="B31" s="26" t="s">
        <v>286</v>
      </c>
      <c r="C31" s="25">
        <v>5440</v>
      </c>
      <c r="D31" s="95"/>
      <c r="E31" s="42">
        <f t="shared" si="0"/>
        <v>0</v>
      </c>
      <c r="F31" s="32">
        <f t="shared" si="1"/>
        <v>0</v>
      </c>
      <c r="G31" s="30">
        <v>600</v>
      </c>
      <c r="H31" s="43">
        <f t="shared" si="2"/>
        <v>0</v>
      </c>
      <c r="I31" s="36">
        <f t="shared" si="3"/>
        <v>0</v>
      </c>
      <c r="K31" s="106"/>
      <c r="L31" s="112">
        <f t="shared" si="4"/>
        <v>0</v>
      </c>
      <c r="M31" s="112">
        <f t="shared" si="5"/>
        <v>0</v>
      </c>
      <c r="N31" s="112">
        <f t="shared" si="6"/>
        <v>0</v>
      </c>
      <c r="O31" s="113">
        <f t="shared" si="7"/>
        <v>0</v>
      </c>
      <c r="P31" s="112">
        <f t="shared" si="8"/>
        <v>0</v>
      </c>
      <c r="Q31" s="112"/>
      <c r="R31" s="112"/>
      <c r="S31" s="106"/>
      <c r="T31" s="112"/>
      <c r="U31" s="112"/>
    </row>
    <row r="32" spans="1:21" ht="39.950000000000003" customHeight="1">
      <c r="A32" s="7"/>
      <c r="B32" s="125" t="s">
        <v>10</v>
      </c>
      <c r="C32" s="25">
        <v>1040</v>
      </c>
      <c r="D32" s="95"/>
      <c r="E32" s="42">
        <f t="shared" si="0"/>
        <v>0</v>
      </c>
      <c r="F32" s="32">
        <f t="shared" si="1"/>
        <v>0</v>
      </c>
      <c r="G32" s="30">
        <v>600</v>
      </c>
      <c r="H32" s="34" t="s">
        <v>12</v>
      </c>
      <c r="I32" s="36"/>
      <c r="K32" s="106"/>
      <c r="L32" s="112">
        <f t="shared" si="4"/>
        <v>0</v>
      </c>
      <c r="M32" s="112">
        <f t="shared" si="5"/>
        <v>0</v>
      </c>
      <c r="N32" s="112">
        <f t="shared" si="6"/>
        <v>0</v>
      </c>
      <c r="O32" s="113">
        <f t="shared" si="7"/>
        <v>0</v>
      </c>
      <c r="P32" s="112">
        <f t="shared" si="8"/>
        <v>0</v>
      </c>
      <c r="Q32" s="112"/>
      <c r="R32" s="112"/>
      <c r="S32" s="106"/>
      <c r="T32" s="112"/>
      <c r="U32" s="112"/>
    </row>
    <row r="33" spans="1:21" ht="39.950000000000003" customHeight="1" thickBot="1">
      <c r="A33" s="7"/>
      <c r="B33" s="127" t="s">
        <v>265</v>
      </c>
      <c r="C33" s="25"/>
      <c r="D33" s="96"/>
      <c r="E33" s="28"/>
      <c r="F33" s="44">
        <f>SUM(F26:F32)</f>
        <v>0</v>
      </c>
      <c r="G33" s="30"/>
      <c r="H33" s="33"/>
      <c r="I33" s="45">
        <f>SUM(I26:I32)</f>
        <v>0</v>
      </c>
      <c r="K33" s="106"/>
      <c r="L33" s="112"/>
      <c r="M33" s="112"/>
      <c r="N33" s="112"/>
      <c r="O33" s="112"/>
      <c r="P33" s="112"/>
      <c r="Q33" s="112"/>
      <c r="R33" s="112"/>
      <c r="S33" s="112"/>
      <c r="T33" s="112"/>
      <c r="U33" s="112"/>
    </row>
    <row r="34" spans="1:21" ht="30" customHeight="1" thickTop="1" thickBot="1">
      <c r="A34" s="7"/>
      <c r="B34" s="8"/>
      <c r="C34" s="8"/>
      <c r="D34" s="8"/>
      <c r="E34" s="8"/>
      <c r="F34" s="8"/>
      <c r="G34" s="8"/>
      <c r="H34" s="8"/>
      <c r="K34" s="106"/>
      <c r="L34" s="112"/>
      <c r="M34" s="112"/>
      <c r="N34" s="112"/>
      <c r="O34" s="112"/>
      <c r="P34" s="112"/>
      <c r="Q34" s="112"/>
      <c r="R34" s="112"/>
      <c r="S34" s="112"/>
      <c r="T34" s="112"/>
      <c r="U34" s="112"/>
    </row>
    <row r="35" spans="1:21" ht="30" customHeight="1" thickTop="1">
      <c r="A35" s="7"/>
      <c r="B35" s="8"/>
      <c r="C35" s="39" t="s">
        <v>13</v>
      </c>
      <c r="D35" s="24" t="s">
        <v>125</v>
      </c>
      <c r="E35" s="40" t="s">
        <v>126</v>
      </c>
      <c r="F35" s="114"/>
      <c r="G35" s="114"/>
    </row>
    <row r="36" spans="1:21" ht="30" customHeight="1">
      <c r="A36" s="7"/>
      <c r="B36" s="26" t="s">
        <v>257</v>
      </c>
      <c r="C36" s="37">
        <v>210</v>
      </c>
      <c r="D36" s="97"/>
      <c r="E36" s="54">
        <f>+D36*C36</f>
        <v>0</v>
      </c>
      <c r="F36" s="115"/>
      <c r="G36" s="175" t="s">
        <v>264</v>
      </c>
      <c r="H36" s="175"/>
      <c r="I36" s="175"/>
    </row>
    <row r="37" spans="1:21" ht="30" customHeight="1" thickBot="1">
      <c r="A37" s="7"/>
      <c r="B37" s="26" t="s">
        <v>127</v>
      </c>
      <c r="C37" s="56">
        <v>135</v>
      </c>
      <c r="D37" s="98"/>
      <c r="E37" s="54">
        <f>+D37*C37</f>
        <v>0</v>
      </c>
      <c r="F37" s="115"/>
      <c r="G37" s="175"/>
      <c r="H37" s="175"/>
      <c r="I37" s="175"/>
    </row>
    <row r="38" spans="1:21" ht="30" customHeight="1" thickTop="1" thickBot="1">
      <c r="A38" s="7"/>
      <c r="B38" s="38" t="s">
        <v>265</v>
      </c>
      <c r="C38" s="56"/>
      <c r="D38" s="99"/>
      <c r="E38" s="55">
        <f>SUM(E36:E37)</f>
        <v>0</v>
      </c>
      <c r="F38" s="115"/>
      <c r="G38" s="8"/>
      <c r="H38" s="8"/>
      <c r="I38" s="46">
        <f>SUM(F33,I33,E38)</f>
        <v>0</v>
      </c>
    </row>
    <row r="39" spans="1:21" ht="30" customHeight="1" thickTop="1">
      <c r="A39" s="7"/>
      <c r="B39" s="153" t="s">
        <v>253</v>
      </c>
      <c r="C39" s="153"/>
      <c r="D39" s="153"/>
      <c r="E39" s="153"/>
      <c r="F39" s="153"/>
      <c r="G39" s="153"/>
      <c r="H39" s="153"/>
    </row>
    <row r="40" spans="1:21" ht="30" customHeight="1">
      <c r="A40" s="7"/>
      <c r="B40" s="153"/>
      <c r="C40" s="153"/>
      <c r="D40" s="153"/>
      <c r="E40" s="153"/>
      <c r="F40" s="153"/>
      <c r="G40" s="153"/>
      <c r="H40" s="153"/>
    </row>
    <row r="41" spans="1:21" ht="30" customHeight="1" thickBot="1">
      <c r="A41" s="7"/>
      <c r="B41" s="8"/>
      <c r="C41" s="8"/>
      <c r="D41" s="8"/>
      <c r="E41" s="8"/>
      <c r="F41" s="8"/>
      <c r="G41" s="148" t="s">
        <v>256</v>
      </c>
      <c r="H41" s="148"/>
      <c r="I41" s="148"/>
    </row>
    <row r="42" spans="1:21" ht="30" customHeight="1" thickTop="1" thickBot="1">
      <c r="A42" s="7"/>
      <c r="B42" s="8"/>
      <c r="C42" s="8"/>
      <c r="D42" s="8"/>
      <c r="E42" s="8"/>
      <c r="F42" s="8"/>
      <c r="G42" s="117"/>
      <c r="H42" s="146">
        <f>SUM(D9,I21,I38)</f>
        <v>0</v>
      </c>
      <c r="I42" s="147"/>
    </row>
    <row r="43" spans="1:21" ht="30" customHeight="1" thickTop="1">
      <c r="A43" s="7"/>
      <c r="B43" s="8"/>
      <c r="C43" s="8"/>
      <c r="D43" s="8"/>
      <c r="E43" s="8"/>
      <c r="F43" s="8"/>
      <c r="G43" s="8"/>
      <c r="H43" s="118"/>
    </row>
    <row r="44" spans="1:21" ht="30" customHeight="1">
      <c r="A44" s="7"/>
      <c r="B44" s="8"/>
      <c r="C44" s="8"/>
      <c r="D44" s="8"/>
      <c r="E44" s="8"/>
      <c r="F44" s="8"/>
      <c r="G44" s="8"/>
      <c r="H44" s="8"/>
    </row>
    <row r="45" spans="1:21" ht="30" customHeight="1">
      <c r="A45" s="7"/>
      <c r="B45" s="8"/>
      <c r="C45" s="8"/>
      <c r="D45" s="8"/>
      <c r="E45" s="8"/>
      <c r="F45" s="8"/>
      <c r="G45" s="8"/>
      <c r="H45" s="8"/>
    </row>
    <row r="46" spans="1:21" ht="30" customHeight="1">
      <c r="A46" s="7"/>
      <c r="B46" s="8"/>
      <c r="C46" s="8"/>
      <c r="D46" s="8"/>
      <c r="E46" s="8"/>
      <c r="F46" s="8"/>
      <c r="G46" s="8"/>
      <c r="H46" s="8"/>
    </row>
    <row r="47" spans="1:21">
      <c r="A47" s="7"/>
      <c r="B47" s="8"/>
      <c r="C47" s="8"/>
      <c r="D47" s="8"/>
      <c r="E47" s="8"/>
      <c r="F47" s="8"/>
      <c r="G47" s="8"/>
      <c r="H47" s="8"/>
    </row>
    <row r="48" spans="1:21">
      <c r="A48" s="7"/>
      <c r="B48" s="8"/>
      <c r="C48" s="8"/>
      <c r="D48" s="8"/>
      <c r="E48" s="8"/>
      <c r="F48" s="8"/>
      <c r="G48" s="8"/>
      <c r="H48" s="8"/>
    </row>
    <row r="49" spans="1:8">
      <c r="A49" s="7"/>
      <c r="B49" s="8"/>
      <c r="C49" s="8"/>
      <c r="D49" s="8"/>
      <c r="E49" s="8"/>
      <c r="F49" s="8"/>
      <c r="G49" s="8"/>
      <c r="H49" s="8"/>
    </row>
    <row r="50" spans="1:8">
      <c r="A50" s="7"/>
      <c r="B50" s="8"/>
      <c r="C50" s="8"/>
      <c r="D50" s="8"/>
      <c r="E50" s="8"/>
      <c r="F50" s="8"/>
      <c r="G50" s="8"/>
      <c r="H50" s="8"/>
    </row>
    <row r="51" spans="1:8">
      <c r="A51" s="7"/>
    </row>
  </sheetData>
  <protectedRanges>
    <protectedRange sqref="D17:D20 H17:H20 F17:F20" name="範囲3"/>
    <protectedRange sqref="B17:B20" name="範囲1"/>
  </protectedRanges>
  <mergeCells count="19">
    <mergeCell ref="D2:I2"/>
    <mergeCell ref="B14:B16"/>
    <mergeCell ref="B39:H40"/>
    <mergeCell ref="B8:C8"/>
    <mergeCell ref="B7:C7"/>
    <mergeCell ref="D7:F7"/>
    <mergeCell ref="D8:F8"/>
    <mergeCell ref="D9:F9"/>
    <mergeCell ref="B9:C9"/>
    <mergeCell ref="G7:I7"/>
    <mergeCell ref="G8:I8"/>
    <mergeCell ref="G9:I9"/>
    <mergeCell ref="G36:I37"/>
    <mergeCell ref="D14:D16"/>
    <mergeCell ref="I14:I16"/>
    <mergeCell ref="F14:F16"/>
    <mergeCell ref="H14:H16"/>
    <mergeCell ref="H42:I42"/>
    <mergeCell ref="G41:I41"/>
  </mergeCells>
  <phoneticPr fontId="1"/>
  <printOptions horizontalCentered="1"/>
  <pageMargins left="0.59055118110236227" right="0.39370078740157483" top="0.78740157480314965" bottom="0.59055118110236227" header="0.39370078740157483" footer="0.39370078740157483"/>
  <pageSetup paperSize="9" orientation="portrait" r:id="rId1"/>
  <headerFooter alignWithMargins="0">
    <oddHeader>&amp;L　国立吉備青少年自然の家&amp;R2024年4月版</oddHeader>
  </headerFooter>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E113"/>
  <sheetViews>
    <sheetView view="pageBreakPreview" zoomScale="150" zoomScaleNormal="110" zoomScaleSheetLayoutView="150" workbookViewId="0">
      <pane ySplit="3" topLeftCell="A4" activePane="bottomLeft" state="frozen"/>
      <selection pane="bottomLeft" activeCell="U91" sqref="U91:W92"/>
    </sheetView>
  </sheetViews>
  <sheetFormatPr defaultColWidth="2.5" defaultRowHeight="15" customHeight="1"/>
  <cols>
    <col min="1" max="9" width="2.5" style="47" customWidth="1"/>
    <col min="10" max="17" width="3.875" style="47" customWidth="1"/>
    <col min="18" max="29" width="2.5" style="47" customWidth="1"/>
    <col min="30" max="16384" width="2.5" style="48"/>
  </cols>
  <sheetData>
    <row r="1" spans="1:57" ht="24" customHeight="1">
      <c r="A1" s="133" t="s">
        <v>247</v>
      </c>
      <c r="B1" s="50"/>
      <c r="C1" s="50"/>
      <c r="D1" s="50"/>
      <c r="E1" s="50"/>
      <c r="F1" s="50"/>
      <c r="G1" s="50"/>
      <c r="H1" s="50"/>
      <c r="I1" s="50"/>
      <c r="J1" s="48"/>
      <c r="K1" s="48"/>
      <c r="L1" s="48"/>
      <c r="M1" s="48"/>
      <c r="N1" s="48"/>
      <c r="O1" s="48"/>
      <c r="P1" s="48"/>
      <c r="Q1" s="48"/>
      <c r="R1" s="48"/>
      <c r="S1" s="48"/>
      <c r="T1" s="48"/>
      <c r="U1" s="48"/>
      <c r="V1" s="48"/>
      <c r="W1" s="48"/>
      <c r="X1" s="48"/>
      <c r="Y1" s="48"/>
      <c r="Z1" s="48"/>
      <c r="AA1" s="48"/>
      <c r="AB1" s="48"/>
      <c r="AC1" s="48"/>
    </row>
    <row r="2" spans="1:57" ht="15"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O2" s="354" t="s">
        <v>29</v>
      </c>
      <c r="AP2" s="355"/>
      <c r="AQ2" s="356"/>
      <c r="AR2" s="360">
        <f>SUM(X9,X15,U61,U112)</f>
        <v>0</v>
      </c>
      <c r="AS2" s="361"/>
      <c r="AT2" s="361"/>
      <c r="AU2" s="361"/>
      <c r="AV2" s="361"/>
      <c r="AW2" s="361"/>
      <c r="AX2" s="362"/>
      <c r="AZ2" s="58"/>
      <c r="BA2" s="58"/>
      <c r="BB2" s="58"/>
      <c r="BC2" s="58"/>
      <c r="BD2" s="58"/>
      <c r="BE2" s="58"/>
    </row>
    <row r="3" spans="1:57" ht="15" customHeight="1">
      <c r="A3" s="91" t="s">
        <v>246</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O3" s="357"/>
      <c r="AP3" s="358"/>
      <c r="AQ3" s="359"/>
      <c r="AR3" s="363"/>
      <c r="AS3" s="364"/>
      <c r="AT3" s="364"/>
      <c r="AU3" s="364"/>
      <c r="AV3" s="364"/>
      <c r="AW3" s="364"/>
      <c r="AX3" s="365"/>
      <c r="AZ3" s="58"/>
      <c r="BA3" s="58"/>
      <c r="BB3" s="58"/>
      <c r="BC3" s="58"/>
      <c r="BD3" s="58"/>
      <c r="BE3" s="58"/>
    </row>
    <row r="4" spans="1:57" ht="1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O4" s="63"/>
      <c r="AP4" s="63"/>
      <c r="AQ4" s="63"/>
      <c r="AR4" s="64"/>
      <c r="AS4" s="64"/>
      <c r="AT4" s="64"/>
      <c r="AU4" s="64"/>
      <c r="AV4" s="64"/>
      <c r="AW4" s="64"/>
      <c r="AX4" s="64"/>
      <c r="AZ4" s="58"/>
      <c r="BA4" s="58"/>
      <c r="BB4" s="58"/>
      <c r="BC4" s="58"/>
      <c r="BD4" s="58"/>
      <c r="BE4" s="58"/>
    </row>
    <row r="5" spans="1:57" ht="15" customHeight="1">
      <c r="A5" s="48"/>
      <c r="B5" s="72"/>
      <c r="C5" s="48"/>
      <c r="D5" s="48"/>
      <c r="E5" s="48"/>
      <c r="F5" s="48"/>
      <c r="G5" s="72"/>
      <c r="H5" s="48"/>
      <c r="I5" s="48"/>
      <c r="J5" s="48"/>
      <c r="K5" s="48"/>
      <c r="L5" s="48"/>
      <c r="M5" s="48"/>
      <c r="N5" s="48"/>
      <c r="O5" s="48"/>
      <c r="P5" s="48"/>
      <c r="Q5" s="48"/>
      <c r="R5" s="48"/>
      <c r="S5" s="48"/>
      <c r="T5" s="48"/>
      <c r="U5" s="48"/>
      <c r="V5" s="48"/>
      <c r="W5" s="48"/>
      <c r="X5" s="48"/>
      <c r="Y5" s="48"/>
      <c r="Z5" s="48"/>
      <c r="AA5" s="48"/>
      <c r="AB5" s="48"/>
      <c r="AC5" s="48"/>
      <c r="AO5" s="63"/>
      <c r="AP5" s="63"/>
      <c r="AQ5" s="63"/>
      <c r="AR5" s="64"/>
      <c r="AS5" s="64"/>
      <c r="AT5" s="64"/>
      <c r="AU5" s="64"/>
      <c r="AV5" s="64"/>
      <c r="AW5" s="64"/>
      <c r="AX5" s="64"/>
      <c r="AZ5" s="58"/>
      <c r="BA5" s="58"/>
      <c r="BB5" s="58"/>
      <c r="BC5" s="58"/>
      <c r="BD5" s="58"/>
      <c r="BE5" s="58"/>
    </row>
    <row r="6" spans="1:57" ht="15" customHeight="1">
      <c r="A6" s="219" t="s">
        <v>238</v>
      </c>
      <c r="B6" s="220"/>
      <c r="C6" s="220"/>
      <c r="D6" s="220"/>
      <c r="E6" s="220"/>
      <c r="F6" s="220"/>
      <c r="G6" s="220"/>
      <c r="H6" s="220"/>
      <c r="I6" s="220"/>
      <c r="J6" s="220"/>
      <c r="K6" s="220"/>
      <c r="L6" s="220"/>
      <c r="M6" s="220"/>
      <c r="N6" s="220"/>
      <c r="O6" s="220"/>
      <c r="P6" s="220"/>
      <c r="Q6" s="220"/>
      <c r="R6" s="220"/>
      <c r="S6" s="220"/>
      <c r="T6" s="220"/>
      <c r="U6" s="220"/>
      <c r="V6" s="220"/>
      <c r="W6" s="226"/>
      <c r="X6" s="219" t="s">
        <v>243</v>
      </c>
      <c r="Y6" s="220"/>
      <c r="Z6" s="220"/>
      <c r="AA6" s="220"/>
      <c r="AB6" s="226"/>
      <c r="AC6" s="219" t="s">
        <v>244</v>
      </c>
      <c r="AD6" s="220"/>
      <c r="AE6" s="220"/>
      <c r="AF6" s="220"/>
      <c r="AG6" s="220"/>
      <c r="AH6" s="220"/>
      <c r="AI6" s="220"/>
      <c r="AJ6" s="220"/>
      <c r="AK6" s="220"/>
      <c r="AL6" s="220"/>
      <c r="AM6" s="220"/>
      <c r="AN6" s="220"/>
      <c r="AO6" s="220"/>
      <c r="AP6" s="220"/>
      <c r="AQ6" s="220"/>
      <c r="AR6" s="220"/>
      <c r="AS6" s="220"/>
      <c r="AT6" s="220"/>
      <c r="AU6" s="220"/>
      <c r="AV6" s="220"/>
      <c r="AW6" s="220"/>
      <c r="AX6" s="226"/>
      <c r="AZ6" s="58"/>
      <c r="BA6" s="58"/>
      <c r="BB6" s="58"/>
      <c r="BC6" s="58"/>
      <c r="BD6" s="58"/>
      <c r="BE6" s="58"/>
    </row>
    <row r="7" spans="1:57" ht="15" customHeight="1">
      <c r="A7" s="217" t="s">
        <v>240</v>
      </c>
      <c r="B7" s="218"/>
      <c r="C7" s="218"/>
      <c r="D7" s="218"/>
      <c r="E7" s="218"/>
      <c r="F7" s="218"/>
      <c r="G7" s="218"/>
      <c r="H7" s="218"/>
      <c r="I7" s="218"/>
      <c r="J7" s="218"/>
      <c r="K7" s="218"/>
      <c r="L7" s="224"/>
      <c r="M7" s="224"/>
      <c r="N7" s="224"/>
      <c r="O7" s="224"/>
      <c r="P7" s="224"/>
      <c r="Q7" s="224"/>
      <c r="R7" s="224"/>
      <c r="S7" s="224"/>
      <c r="T7" s="224"/>
      <c r="U7" s="224"/>
      <c r="V7" s="224"/>
      <c r="W7" s="225"/>
      <c r="X7" s="372">
        <f>施設使用料!W49</f>
        <v>0</v>
      </c>
      <c r="Y7" s="373"/>
      <c r="Z7" s="373"/>
      <c r="AA7" s="373"/>
      <c r="AB7" s="374"/>
      <c r="AC7" s="221" t="s">
        <v>241</v>
      </c>
      <c r="AD7" s="222"/>
      <c r="AE7" s="222"/>
      <c r="AF7" s="222"/>
      <c r="AG7" s="222"/>
      <c r="AH7" s="222"/>
      <c r="AI7" s="222"/>
      <c r="AJ7" s="222"/>
      <c r="AK7" s="222"/>
      <c r="AL7" s="222"/>
      <c r="AM7" s="222"/>
      <c r="AN7" s="222"/>
      <c r="AO7" s="222"/>
      <c r="AP7" s="222"/>
      <c r="AQ7" s="222"/>
      <c r="AR7" s="222"/>
      <c r="AS7" s="222"/>
      <c r="AT7" s="222"/>
      <c r="AU7" s="222"/>
      <c r="AV7" s="222"/>
      <c r="AW7" s="222"/>
      <c r="AX7" s="223"/>
      <c r="AZ7" s="58"/>
      <c r="BA7" s="58"/>
      <c r="BB7" s="58"/>
      <c r="BC7" s="58"/>
      <c r="BD7" s="58"/>
      <c r="BE7" s="58"/>
    </row>
    <row r="8" spans="1:57" ht="15" customHeight="1">
      <c r="A8" s="217" t="s">
        <v>239</v>
      </c>
      <c r="B8" s="218"/>
      <c r="C8" s="218"/>
      <c r="D8" s="218"/>
      <c r="E8" s="218"/>
      <c r="F8" s="218"/>
      <c r="G8" s="218"/>
      <c r="H8" s="218"/>
      <c r="I8" s="218"/>
      <c r="J8" s="218"/>
      <c r="K8" s="218"/>
      <c r="L8" s="222" t="s">
        <v>245</v>
      </c>
      <c r="M8" s="222"/>
      <c r="N8" s="222"/>
      <c r="O8" s="222"/>
      <c r="P8" s="222"/>
      <c r="Q8" s="222"/>
      <c r="R8" s="222"/>
      <c r="S8" s="222"/>
      <c r="T8" s="222"/>
      <c r="U8" s="222"/>
      <c r="V8" s="222"/>
      <c r="W8" s="223"/>
      <c r="X8" s="375">
        <f>'施設使用料（減免）'!X26</f>
        <v>0</v>
      </c>
      <c r="Y8" s="376"/>
      <c r="Z8" s="376"/>
      <c r="AA8" s="376"/>
      <c r="AB8" s="377"/>
      <c r="AC8" s="221" t="s">
        <v>242</v>
      </c>
      <c r="AD8" s="222"/>
      <c r="AE8" s="222"/>
      <c r="AF8" s="222"/>
      <c r="AG8" s="222"/>
      <c r="AH8" s="222"/>
      <c r="AI8" s="222"/>
      <c r="AJ8" s="222"/>
      <c r="AK8" s="222"/>
      <c r="AL8" s="222"/>
      <c r="AM8" s="222"/>
      <c r="AN8" s="222"/>
      <c r="AO8" s="222"/>
      <c r="AP8" s="222"/>
      <c r="AQ8" s="222"/>
      <c r="AR8" s="222"/>
      <c r="AS8" s="222"/>
      <c r="AT8" s="222"/>
      <c r="AU8" s="222"/>
      <c r="AV8" s="222"/>
      <c r="AW8" s="222"/>
      <c r="AX8" s="223"/>
      <c r="AZ8" s="58"/>
      <c r="BA8" s="58"/>
      <c r="BB8" s="58"/>
      <c r="BC8" s="58"/>
      <c r="BD8" s="58"/>
      <c r="BE8" s="58"/>
    </row>
    <row r="9" spans="1:57" ht="15" customHeight="1">
      <c r="A9" s="202" t="s">
        <v>33</v>
      </c>
      <c r="B9" s="203"/>
      <c r="C9" s="203"/>
      <c r="D9" s="203"/>
      <c r="E9" s="203"/>
      <c r="F9" s="203"/>
      <c r="G9" s="203"/>
      <c r="H9" s="203"/>
      <c r="I9" s="203"/>
      <c r="J9" s="203"/>
      <c r="K9" s="203"/>
      <c r="L9" s="203"/>
      <c r="M9" s="203"/>
      <c r="N9" s="203"/>
      <c r="O9" s="203"/>
      <c r="P9" s="203"/>
      <c r="Q9" s="203"/>
      <c r="R9" s="203"/>
      <c r="S9" s="203"/>
      <c r="T9" s="203"/>
      <c r="U9" s="203"/>
      <c r="V9" s="203"/>
      <c r="W9" s="204"/>
      <c r="X9" s="205">
        <f>SUM(X5:AB8)</f>
        <v>0</v>
      </c>
      <c r="Y9" s="206"/>
      <c r="Z9" s="206"/>
      <c r="AA9" s="206"/>
      <c r="AB9" s="207"/>
      <c r="AC9" s="202"/>
      <c r="AD9" s="203"/>
      <c r="AE9" s="203"/>
      <c r="AF9" s="203"/>
      <c r="AG9" s="203"/>
      <c r="AH9" s="203"/>
      <c r="AI9" s="203"/>
      <c r="AJ9" s="203"/>
      <c r="AK9" s="203"/>
      <c r="AL9" s="203"/>
      <c r="AM9" s="203"/>
      <c r="AN9" s="203"/>
      <c r="AO9" s="203"/>
      <c r="AP9" s="203"/>
      <c r="AQ9" s="203"/>
      <c r="AR9" s="203"/>
      <c r="AS9" s="203"/>
      <c r="AT9" s="203"/>
      <c r="AU9" s="203"/>
      <c r="AV9" s="203"/>
      <c r="AW9" s="203"/>
      <c r="AX9" s="204"/>
      <c r="AZ9" s="58"/>
      <c r="BA9" s="58"/>
      <c r="BB9" s="58"/>
      <c r="BC9" s="58"/>
      <c r="BD9" s="58"/>
      <c r="BE9" s="58"/>
    </row>
    <row r="10" spans="1:57" ht="15" customHeight="1">
      <c r="A10" s="50"/>
      <c r="B10" s="50"/>
      <c r="C10" s="50"/>
      <c r="D10" s="50"/>
      <c r="E10" s="50"/>
      <c r="F10" s="50"/>
      <c r="G10" s="50"/>
      <c r="H10" s="50"/>
      <c r="I10" s="50"/>
      <c r="J10" s="48"/>
      <c r="K10" s="48"/>
      <c r="L10" s="48"/>
      <c r="M10" s="48"/>
      <c r="N10" s="48"/>
      <c r="O10" s="48"/>
      <c r="P10" s="48"/>
      <c r="Q10" s="48"/>
      <c r="R10" s="48"/>
      <c r="S10" s="48"/>
      <c r="T10" s="48"/>
      <c r="U10" s="48"/>
      <c r="V10" s="48"/>
      <c r="W10" s="48"/>
      <c r="X10" s="48"/>
      <c r="Y10" s="48"/>
      <c r="Z10" s="48"/>
      <c r="AA10" s="48"/>
      <c r="AB10" s="48"/>
      <c r="AC10" s="48"/>
      <c r="AZ10" s="58"/>
      <c r="BA10" s="58"/>
      <c r="BB10" s="58"/>
      <c r="BC10" s="58"/>
      <c r="BD10" s="58"/>
      <c r="BE10" s="58"/>
    </row>
    <row r="11" spans="1:57" ht="15" customHeight="1">
      <c r="A11" s="208" t="s">
        <v>178</v>
      </c>
      <c r="B11" s="208"/>
      <c r="C11" s="208"/>
      <c r="D11" s="208"/>
      <c r="E11" s="208"/>
      <c r="F11" s="208"/>
      <c r="G11" s="208"/>
      <c r="H11" s="208"/>
      <c r="I11" s="208"/>
      <c r="J11" s="208"/>
      <c r="K11" s="208"/>
      <c r="L11" s="208" t="s">
        <v>31</v>
      </c>
      <c r="M11" s="208"/>
      <c r="N11" s="208"/>
      <c r="O11" s="208"/>
      <c r="P11" s="208"/>
      <c r="Q11" s="208"/>
      <c r="R11" s="208"/>
      <c r="S11" s="208"/>
      <c r="T11" s="208" t="s">
        <v>32</v>
      </c>
      <c r="U11" s="208"/>
      <c r="V11" s="208"/>
      <c r="W11" s="208"/>
      <c r="X11" s="208" t="s">
        <v>33</v>
      </c>
      <c r="Y11" s="208"/>
      <c r="Z11" s="208"/>
      <c r="AA11" s="208"/>
      <c r="AB11" s="208"/>
      <c r="AC11" s="366" t="s">
        <v>34</v>
      </c>
      <c r="AD11" s="367"/>
      <c r="AE11" s="367"/>
      <c r="AF11" s="367"/>
      <c r="AG11" s="367"/>
      <c r="AH11" s="367"/>
      <c r="AI11" s="367"/>
      <c r="AJ11" s="367"/>
      <c r="AK11" s="367"/>
      <c r="AL11" s="367"/>
      <c r="AM11" s="367"/>
      <c r="AN11" s="367"/>
      <c r="AO11" s="367"/>
      <c r="AP11" s="367"/>
      <c r="AQ11" s="367"/>
      <c r="AR11" s="367"/>
      <c r="AS11" s="367"/>
      <c r="AT11" s="367"/>
      <c r="AU11" s="367"/>
      <c r="AV11" s="367"/>
      <c r="AW11" s="367"/>
      <c r="AX11" s="368"/>
      <c r="AZ11" s="58"/>
      <c r="BA11" s="58"/>
      <c r="BB11" s="58"/>
      <c r="BC11" s="58"/>
      <c r="BD11" s="58"/>
      <c r="BE11" s="58"/>
    </row>
    <row r="12" spans="1:57" ht="15" customHeight="1">
      <c r="A12" s="210" t="s">
        <v>89</v>
      </c>
      <c r="B12" s="210"/>
      <c r="C12" s="210"/>
      <c r="D12" s="210"/>
      <c r="E12" s="210"/>
      <c r="F12" s="210"/>
      <c r="G12" s="210"/>
      <c r="H12" s="210"/>
      <c r="I12" s="210"/>
      <c r="J12" s="210"/>
      <c r="K12" s="210"/>
      <c r="L12" s="209">
        <v>8000</v>
      </c>
      <c r="M12" s="209"/>
      <c r="N12" s="209"/>
      <c r="O12" s="209"/>
      <c r="P12" s="209"/>
      <c r="Q12" s="209"/>
      <c r="R12" s="209"/>
      <c r="S12" s="209"/>
      <c r="T12" s="378"/>
      <c r="U12" s="378"/>
      <c r="V12" s="378"/>
      <c r="W12" s="378"/>
      <c r="X12" s="209">
        <f t="shared" ref="X12:X13" si="0">L12*T12</f>
        <v>0</v>
      </c>
      <c r="Y12" s="209"/>
      <c r="Z12" s="209"/>
      <c r="AA12" s="209"/>
      <c r="AB12" s="209"/>
      <c r="AC12" s="369" t="s">
        <v>143</v>
      </c>
      <c r="AD12" s="370"/>
      <c r="AE12" s="370"/>
      <c r="AF12" s="370"/>
      <c r="AG12" s="370"/>
      <c r="AH12" s="370"/>
      <c r="AI12" s="370"/>
      <c r="AJ12" s="370"/>
      <c r="AK12" s="370"/>
      <c r="AL12" s="370"/>
      <c r="AM12" s="370"/>
      <c r="AN12" s="370"/>
      <c r="AO12" s="370"/>
      <c r="AP12" s="370"/>
      <c r="AQ12" s="370"/>
      <c r="AR12" s="370"/>
      <c r="AS12" s="370"/>
      <c r="AT12" s="370"/>
      <c r="AU12" s="370"/>
      <c r="AV12" s="370"/>
      <c r="AW12" s="370"/>
      <c r="AX12" s="371"/>
      <c r="AZ12" s="58"/>
      <c r="BA12" s="58"/>
      <c r="BB12" s="58"/>
      <c r="BC12" s="58"/>
      <c r="BD12" s="58"/>
      <c r="BE12" s="58"/>
    </row>
    <row r="13" spans="1:57" ht="15" customHeight="1">
      <c r="A13" s="210" t="s">
        <v>199</v>
      </c>
      <c r="B13" s="210"/>
      <c r="C13" s="210"/>
      <c r="D13" s="210"/>
      <c r="E13" s="210"/>
      <c r="F13" s="210"/>
      <c r="G13" s="210"/>
      <c r="H13" s="210"/>
      <c r="I13" s="210"/>
      <c r="J13" s="210"/>
      <c r="K13" s="210"/>
      <c r="L13" s="209">
        <v>5000</v>
      </c>
      <c r="M13" s="209"/>
      <c r="N13" s="209"/>
      <c r="O13" s="209"/>
      <c r="P13" s="209"/>
      <c r="Q13" s="209"/>
      <c r="R13" s="209"/>
      <c r="S13" s="209"/>
      <c r="T13" s="378"/>
      <c r="U13" s="378"/>
      <c r="V13" s="378"/>
      <c r="W13" s="378"/>
      <c r="X13" s="209">
        <f t="shared" si="0"/>
        <v>0</v>
      </c>
      <c r="Y13" s="209"/>
      <c r="Z13" s="209"/>
      <c r="AA13" s="209"/>
      <c r="AB13" s="209"/>
      <c r="AC13" s="369" t="s">
        <v>122</v>
      </c>
      <c r="AD13" s="370"/>
      <c r="AE13" s="370"/>
      <c r="AF13" s="370"/>
      <c r="AG13" s="370"/>
      <c r="AH13" s="370"/>
      <c r="AI13" s="370"/>
      <c r="AJ13" s="370"/>
      <c r="AK13" s="370"/>
      <c r="AL13" s="370"/>
      <c r="AM13" s="370"/>
      <c r="AN13" s="370"/>
      <c r="AO13" s="370"/>
      <c r="AP13" s="370"/>
      <c r="AQ13" s="370"/>
      <c r="AR13" s="370"/>
      <c r="AS13" s="370"/>
      <c r="AT13" s="370"/>
      <c r="AU13" s="370"/>
      <c r="AV13" s="370"/>
      <c r="AW13" s="370"/>
      <c r="AX13" s="371"/>
      <c r="AZ13" s="58"/>
      <c r="BA13" s="58"/>
      <c r="BB13" s="58"/>
      <c r="BC13" s="58"/>
      <c r="BD13" s="58"/>
      <c r="BE13" s="58"/>
    </row>
    <row r="14" spans="1:57" ht="15" customHeight="1">
      <c r="A14" s="210" t="s">
        <v>141</v>
      </c>
      <c r="B14" s="210"/>
      <c r="C14" s="210"/>
      <c r="D14" s="210"/>
      <c r="E14" s="210"/>
      <c r="F14" s="210"/>
      <c r="G14" s="210"/>
      <c r="H14" s="210"/>
      <c r="I14" s="210"/>
      <c r="J14" s="210"/>
      <c r="K14" s="210"/>
      <c r="L14" s="209">
        <v>2000</v>
      </c>
      <c r="M14" s="209"/>
      <c r="N14" s="209"/>
      <c r="O14" s="209"/>
      <c r="P14" s="209"/>
      <c r="Q14" s="209"/>
      <c r="R14" s="209"/>
      <c r="S14" s="209"/>
      <c r="T14" s="378"/>
      <c r="U14" s="378"/>
      <c r="V14" s="378"/>
      <c r="W14" s="378"/>
      <c r="X14" s="209">
        <f t="shared" ref="X14" si="1">L14*T14</f>
        <v>0</v>
      </c>
      <c r="Y14" s="209"/>
      <c r="Z14" s="209"/>
      <c r="AA14" s="209"/>
      <c r="AB14" s="209"/>
      <c r="AC14" s="369" t="s">
        <v>142</v>
      </c>
      <c r="AD14" s="370"/>
      <c r="AE14" s="370"/>
      <c r="AF14" s="370"/>
      <c r="AG14" s="370"/>
      <c r="AH14" s="370"/>
      <c r="AI14" s="370"/>
      <c r="AJ14" s="370"/>
      <c r="AK14" s="370"/>
      <c r="AL14" s="370"/>
      <c r="AM14" s="370"/>
      <c r="AN14" s="370"/>
      <c r="AO14" s="370"/>
      <c r="AP14" s="370"/>
      <c r="AQ14" s="370"/>
      <c r="AR14" s="370"/>
      <c r="AS14" s="370"/>
      <c r="AT14" s="370"/>
      <c r="AU14" s="370"/>
      <c r="AV14" s="370"/>
      <c r="AW14" s="370"/>
      <c r="AX14" s="371"/>
      <c r="AZ14" s="58"/>
      <c r="BA14" s="58"/>
      <c r="BB14" s="58"/>
      <c r="BC14" s="58"/>
      <c r="BD14" s="58"/>
      <c r="BE14" s="58"/>
    </row>
    <row r="15" spans="1:57" ht="15" customHeight="1">
      <c r="A15" s="202" t="s">
        <v>33</v>
      </c>
      <c r="B15" s="203"/>
      <c r="C15" s="203"/>
      <c r="D15" s="203"/>
      <c r="E15" s="203"/>
      <c r="F15" s="203"/>
      <c r="G15" s="203"/>
      <c r="H15" s="203"/>
      <c r="I15" s="203"/>
      <c r="J15" s="203"/>
      <c r="K15" s="203"/>
      <c r="L15" s="203"/>
      <c r="M15" s="203"/>
      <c r="N15" s="203"/>
      <c r="O15" s="203"/>
      <c r="P15" s="203"/>
      <c r="Q15" s="203"/>
      <c r="R15" s="203"/>
      <c r="S15" s="203"/>
      <c r="T15" s="203"/>
      <c r="U15" s="203"/>
      <c r="V15" s="203"/>
      <c r="W15" s="204"/>
      <c r="X15" s="205">
        <f>SUM(X12:AB14)</f>
        <v>0</v>
      </c>
      <c r="Y15" s="206"/>
      <c r="Z15" s="206"/>
      <c r="AA15" s="206"/>
      <c r="AB15" s="207"/>
      <c r="AC15" s="202"/>
      <c r="AD15" s="203"/>
      <c r="AE15" s="203"/>
      <c r="AF15" s="203"/>
      <c r="AG15" s="203"/>
      <c r="AH15" s="203"/>
      <c r="AI15" s="203"/>
      <c r="AJ15" s="203"/>
      <c r="AK15" s="203"/>
      <c r="AL15" s="203"/>
      <c r="AM15" s="203"/>
      <c r="AN15" s="203"/>
      <c r="AO15" s="203"/>
      <c r="AP15" s="203"/>
      <c r="AQ15" s="203"/>
      <c r="AR15" s="203"/>
      <c r="AS15" s="203"/>
      <c r="AT15" s="203"/>
      <c r="AU15" s="203"/>
      <c r="AV15" s="203"/>
      <c r="AW15" s="203"/>
      <c r="AX15" s="204"/>
      <c r="AZ15" s="58"/>
      <c r="BA15" s="58"/>
      <c r="BB15" s="58"/>
      <c r="BC15" s="58"/>
      <c r="BD15" s="58"/>
      <c r="BE15" s="58"/>
    </row>
    <row r="16" spans="1:57" ht="15" customHeight="1">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row>
    <row r="17" spans="1:50" ht="15" customHeight="1">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row>
    <row r="18" spans="1:50" s="49" customFormat="1" ht="15" customHeight="1">
      <c r="A18" s="366" t="s">
        <v>30</v>
      </c>
      <c r="B18" s="367"/>
      <c r="C18" s="367"/>
      <c r="D18" s="367"/>
      <c r="E18" s="367"/>
      <c r="F18" s="367"/>
      <c r="G18" s="367"/>
      <c r="H18" s="367"/>
      <c r="I18" s="367"/>
      <c r="J18" s="367"/>
      <c r="K18" s="367"/>
      <c r="L18" s="367"/>
      <c r="M18" s="367"/>
      <c r="N18" s="367"/>
      <c r="O18" s="367"/>
      <c r="P18" s="367"/>
      <c r="Q18" s="368"/>
      <c r="R18" s="366" t="s">
        <v>31</v>
      </c>
      <c r="S18" s="367"/>
      <c r="T18" s="368"/>
      <c r="U18" s="366" t="s">
        <v>32</v>
      </c>
      <c r="V18" s="367"/>
      <c r="W18" s="368"/>
      <c r="X18" s="366" t="s">
        <v>33</v>
      </c>
      <c r="Y18" s="367"/>
      <c r="Z18" s="367"/>
      <c r="AA18" s="367"/>
      <c r="AB18" s="368"/>
      <c r="AC18" s="366" t="s">
        <v>34</v>
      </c>
      <c r="AD18" s="367"/>
      <c r="AE18" s="367"/>
      <c r="AF18" s="367"/>
      <c r="AG18" s="367"/>
      <c r="AH18" s="367"/>
      <c r="AI18" s="367"/>
      <c r="AJ18" s="367"/>
      <c r="AK18" s="367"/>
      <c r="AL18" s="367"/>
      <c r="AM18" s="367"/>
      <c r="AN18" s="367"/>
      <c r="AO18" s="367"/>
      <c r="AP18" s="367"/>
      <c r="AQ18" s="367"/>
      <c r="AR18" s="367"/>
      <c r="AS18" s="367"/>
      <c r="AT18" s="367"/>
      <c r="AU18" s="367"/>
      <c r="AV18" s="367"/>
      <c r="AW18" s="367"/>
      <c r="AX18" s="368"/>
    </row>
    <row r="19" spans="1:50" ht="15" customHeight="1">
      <c r="A19" s="176" t="s">
        <v>35</v>
      </c>
      <c r="B19" s="177"/>
      <c r="C19" s="177"/>
      <c r="D19" s="177"/>
      <c r="E19" s="177"/>
      <c r="F19" s="177"/>
      <c r="G19" s="177"/>
      <c r="H19" s="177"/>
      <c r="I19" s="178"/>
      <c r="J19" s="351" t="s">
        <v>36</v>
      </c>
      <c r="K19" s="352"/>
      <c r="L19" s="352"/>
      <c r="M19" s="352"/>
      <c r="N19" s="352"/>
      <c r="O19" s="352"/>
      <c r="P19" s="352"/>
      <c r="Q19" s="353"/>
      <c r="R19" s="230">
        <v>270</v>
      </c>
      <c r="S19" s="231"/>
      <c r="T19" s="232"/>
      <c r="U19" s="230"/>
      <c r="V19" s="231"/>
      <c r="W19" s="232"/>
      <c r="X19" s="230">
        <f t="shared" ref="X19:X57" si="2">R19*U19</f>
        <v>0</v>
      </c>
      <c r="Y19" s="231"/>
      <c r="Z19" s="231"/>
      <c r="AA19" s="231"/>
      <c r="AB19" s="232"/>
      <c r="AC19" s="227" t="s">
        <v>37</v>
      </c>
      <c r="AD19" s="228"/>
      <c r="AE19" s="228"/>
      <c r="AF19" s="228"/>
      <c r="AG19" s="228"/>
      <c r="AH19" s="228"/>
      <c r="AI19" s="228"/>
      <c r="AJ19" s="228"/>
      <c r="AK19" s="228"/>
      <c r="AL19" s="228"/>
      <c r="AM19" s="228"/>
      <c r="AN19" s="228"/>
      <c r="AO19" s="228"/>
      <c r="AP19" s="228"/>
      <c r="AQ19" s="228"/>
      <c r="AR19" s="228"/>
      <c r="AS19" s="228"/>
      <c r="AT19" s="228"/>
      <c r="AU19" s="228"/>
      <c r="AV19" s="228"/>
      <c r="AW19" s="228"/>
      <c r="AX19" s="229"/>
    </row>
    <row r="20" spans="1:50" ht="15" customHeight="1">
      <c r="A20" s="179"/>
      <c r="B20" s="180"/>
      <c r="C20" s="180"/>
      <c r="D20" s="180"/>
      <c r="E20" s="180"/>
      <c r="F20" s="180"/>
      <c r="G20" s="180"/>
      <c r="H20" s="180"/>
      <c r="I20" s="181"/>
      <c r="J20" s="351" t="s">
        <v>129</v>
      </c>
      <c r="K20" s="352"/>
      <c r="L20" s="352"/>
      <c r="M20" s="352"/>
      <c r="N20" s="352"/>
      <c r="O20" s="352"/>
      <c r="P20" s="352"/>
      <c r="Q20" s="353"/>
      <c r="R20" s="230">
        <v>190</v>
      </c>
      <c r="S20" s="231"/>
      <c r="T20" s="232"/>
      <c r="U20" s="230"/>
      <c r="V20" s="231"/>
      <c r="W20" s="232"/>
      <c r="X20" s="230">
        <f>R20*U20</f>
        <v>0</v>
      </c>
      <c r="Y20" s="231"/>
      <c r="Z20" s="231"/>
      <c r="AA20" s="231"/>
      <c r="AB20" s="232"/>
      <c r="AC20" s="227" t="s">
        <v>38</v>
      </c>
      <c r="AD20" s="228"/>
      <c r="AE20" s="228"/>
      <c r="AF20" s="228"/>
      <c r="AG20" s="228"/>
      <c r="AH20" s="228"/>
      <c r="AI20" s="228"/>
      <c r="AJ20" s="228"/>
      <c r="AK20" s="228"/>
      <c r="AL20" s="228"/>
      <c r="AM20" s="228"/>
      <c r="AN20" s="228"/>
      <c r="AO20" s="228"/>
      <c r="AP20" s="228"/>
      <c r="AQ20" s="228"/>
      <c r="AR20" s="228"/>
      <c r="AS20" s="228"/>
      <c r="AT20" s="228"/>
      <c r="AU20" s="228"/>
      <c r="AV20" s="228"/>
      <c r="AW20" s="228"/>
      <c r="AX20" s="229"/>
    </row>
    <row r="21" spans="1:50" ht="15" customHeight="1">
      <c r="A21" s="179"/>
      <c r="B21" s="180"/>
      <c r="C21" s="180"/>
      <c r="D21" s="180"/>
      <c r="E21" s="180"/>
      <c r="F21" s="180"/>
      <c r="G21" s="180"/>
      <c r="H21" s="180"/>
      <c r="I21" s="181"/>
      <c r="J21" s="351" t="s">
        <v>197</v>
      </c>
      <c r="K21" s="352"/>
      <c r="L21" s="352"/>
      <c r="M21" s="352"/>
      <c r="N21" s="352"/>
      <c r="O21" s="352"/>
      <c r="P21" s="352"/>
      <c r="Q21" s="353"/>
      <c r="R21" s="230">
        <v>90</v>
      </c>
      <c r="S21" s="231"/>
      <c r="T21" s="232"/>
      <c r="U21" s="230"/>
      <c r="V21" s="231"/>
      <c r="W21" s="232"/>
      <c r="X21" s="230">
        <f t="shared" si="2"/>
        <v>0</v>
      </c>
      <c r="Y21" s="231"/>
      <c r="Z21" s="231"/>
      <c r="AA21" s="231"/>
      <c r="AB21" s="232"/>
      <c r="AC21" s="227" t="s">
        <v>38</v>
      </c>
      <c r="AD21" s="228"/>
      <c r="AE21" s="228"/>
      <c r="AF21" s="228"/>
      <c r="AG21" s="228"/>
      <c r="AH21" s="228"/>
      <c r="AI21" s="228"/>
      <c r="AJ21" s="228"/>
      <c r="AK21" s="228"/>
      <c r="AL21" s="228"/>
      <c r="AM21" s="228"/>
      <c r="AN21" s="228"/>
      <c r="AO21" s="228"/>
      <c r="AP21" s="228"/>
      <c r="AQ21" s="228"/>
      <c r="AR21" s="228"/>
      <c r="AS21" s="228"/>
      <c r="AT21" s="228"/>
      <c r="AU21" s="228"/>
      <c r="AV21" s="228"/>
      <c r="AW21" s="228"/>
      <c r="AX21" s="229"/>
    </row>
    <row r="22" spans="1:50" ht="15" customHeight="1">
      <c r="A22" s="179"/>
      <c r="B22" s="180"/>
      <c r="C22" s="180"/>
      <c r="D22" s="180"/>
      <c r="E22" s="180"/>
      <c r="F22" s="180"/>
      <c r="G22" s="180"/>
      <c r="H22" s="180"/>
      <c r="I22" s="181"/>
      <c r="J22" s="227" t="s">
        <v>39</v>
      </c>
      <c r="K22" s="228"/>
      <c r="L22" s="228"/>
      <c r="M22" s="228"/>
      <c r="N22" s="228"/>
      <c r="O22" s="228"/>
      <c r="P22" s="228"/>
      <c r="Q22" s="229"/>
      <c r="R22" s="230">
        <v>170</v>
      </c>
      <c r="S22" s="231"/>
      <c r="T22" s="232"/>
      <c r="U22" s="230"/>
      <c r="V22" s="231"/>
      <c r="W22" s="232"/>
      <c r="X22" s="230">
        <f t="shared" si="2"/>
        <v>0</v>
      </c>
      <c r="Y22" s="231"/>
      <c r="Z22" s="231"/>
      <c r="AA22" s="231"/>
      <c r="AB22" s="232"/>
      <c r="AC22" s="227" t="s">
        <v>38</v>
      </c>
      <c r="AD22" s="228"/>
      <c r="AE22" s="228"/>
      <c r="AF22" s="228"/>
      <c r="AG22" s="228"/>
      <c r="AH22" s="228"/>
      <c r="AI22" s="228"/>
      <c r="AJ22" s="228"/>
      <c r="AK22" s="228"/>
      <c r="AL22" s="228"/>
      <c r="AM22" s="228"/>
      <c r="AN22" s="228"/>
      <c r="AO22" s="228"/>
      <c r="AP22" s="228"/>
      <c r="AQ22" s="228"/>
      <c r="AR22" s="228"/>
      <c r="AS22" s="228"/>
      <c r="AT22" s="228"/>
      <c r="AU22" s="228"/>
      <c r="AV22" s="228"/>
      <c r="AW22" s="228"/>
      <c r="AX22" s="229"/>
    </row>
    <row r="23" spans="1:50" ht="15" customHeight="1">
      <c r="A23" s="179"/>
      <c r="B23" s="180"/>
      <c r="C23" s="180"/>
      <c r="D23" s="180"/>
      <c r="E23" s="180"/>
      <c r="F23" s="180"/>
      <c r="G23" s="180"/>
      <c r="H23" s="180"/>
      <c r="I23" s="181"/>
      <c r="J23" s="227" t="s">
        <v>40</v>
      </c>
      <c r="K23" s="228"/>
      <c r="L23" s="228"/>
      <c r="M23" s="228"/>
      <c r="N23" s="228"/>
      <c r="O23" s="228"/>
      <c r="P23" s="228"/>
      <c r="Q23" s="229"/>
      <c r="R23" s="230">
        <v>60</v>
      </c>
      <c r="S23" s="231"/>
      <c r="T23" s="232"/>
      <c r="U23" s="230"/>
      <c r="V23" s="231"/>
      <c r="W23" s="232"/>
      <c r="X23" s="230">
        <f t="shared" si="2"/>
        <v>0</v>
      </c>
      <c r="Y23" s="231"/>
      <c r="Z23" s="231"/>
      <c r="AA23" s="231"/>
      <c r="AB23" s="232"/>
      <c r="AC23" s="227" t="s">
        <v>38</v>
      </c>
      <c r="AD23" s="228"/>
      <c r="AE23" s="228"/>
      <c r="AF23" s="228"/>
      <c r="AG23" s="228"/>
      <c r="AH23" s="228"/>
      <c r="AI23" s="228"/>
      <c r="AJ23" s="228"/>
      <c r="AK23" s="228"/>
      <c r="AL23" s="228"/>
      <c r="AM23" s="228"/>
      <c r="AN23" s="228"/>
      <c r="AO23" s="228"/>
      <c r="AP23" s="228"/>
      <c r="AQ23" s="228"/>
      <c r="AR23" s="228"/>
      <c r="AS23" s="228"/>
      <c r="AT23" s="228"/>
      <c r="AU23" s="228"/>
      <c r="AV23" s="228"/>
      <c r="AW23" s="228"/>
      <c r="AX23" s="229"/>
    </row>
    <row r="24" spans="1:50" ht="15" customHeight="1">
      <c r="A24" s="179"/>
      <c r="B24" s="180"/>
      <c r="C24" s="180"/>
      <c r="D24" s="180"/>
      <c r="E24" s="180"/>
      <c r="F24" s="180"/>
      <c r="G24" s="180"/>
      <c r="H24" s="180"/>
      <c r="I24" s="181"/>
      <c r="J24" s="227" t="s">
        <v>41</v>
      </c>
      <c r="K24" s="228"/>
      <c r="L24" s="228"/>
      <c r="M24" s="228"/>
      <c r="N24" s="228"/>
      <c r="O24" s="228"/>
      <c r="P24" s="228"/>
      <c r="Q24" s="229"/>
      <c r="R24" s="230">
        <v>160</v>
      </c>
      <c r="S24" s="231"/>
      <c r="T24" s="232"/>
      <c r="U24" s="230"/>
      <c r="V24" s="231"/>
      <c r="W24" s="232"/>
      <c r="X24" s="230">
        <f t="shared" si="2"/>
        <v>0</v>
      </c>
      <c r="Y24" s="231"/>
      <c r="Z24" s="231"/>
      <c r="AA24" s="231"/>
      <c r="AB24" s="232"/>
      <c r="AC24" s="227" t="s">
        <v>42</v>
      </c>
      <c r="AD24" s="228"/>
      <c r="AE24" s="228"/>
      <c r="AF24" s="228"/>
      <c r="AG24" s="228"/>
      <c r="AH24" s="228"/>
      <c r="AI24" s="228"/>
      <c r="AJ24" s="228"/>
      <c r="AK24" s="228"/>
      <c r="AL24" s="228"/>
      <c r="AM24" s="228"/>
      <c r="AN24" s="228"/>
      <c r="AO24" s="228"/>
      <c r="AP24" s="228"/>
      <c r="AQ24" s="228"/>
      <c r="AR24" s="228"/>
      <c r="AS24" s="228"/>
      <c r="AT24" s="228"/>
      <c r="AU24" s="228"/>
      <c r="AV24" s="228"/>
      <c r="AW24" s="228"/>
      <c r="AX24" s="229"/>
    </row>
    <row r="25" spans="1:50" ht="15" customHeight="1">
      <c r="A25" s="179"/>
      <c r="B25" s="180"/>
      <c r="C25" s="180"/>
      <c r="D25" s="180"/>
      <c r="E25" s="180"/>
      <c r="F25" s="180"/>
      <c r="G25" s="180"/>
      <c r="H25" s="180"/>
      <c r="I25" s="181"/>
      <c r="J25" s="227" t="s">
        <v>43</v>
      </c>
      <c r="K25" s="228"/>
      <c r="L25" s="228"/>
      <c r="M25" s="228"/>
      <c r="N25" s="228"/>
      <c r="O25" s="228"/>
      <c r="P25" s="228"/>
      <c r="Q25" s="229"/>
      <c r="R25" s="230">
        <v>100</v>
      </c>
      <c r="S25" s="231"/>
      <c r="T25" s="232"/>
      <c r="U25" s="230"/>
      <c r="V25" s="231"/>
      <c r="W25" s="232"/>
      <c r="X25" s="230">
        <f t="shared" si="2"/>
        <v>0</v>
      </c>
      <c r="Y25" s="231"/>
      <c r="Z25" s="231"/>
      <c r="AA25" s="231"/>
      <c r="AB25" s="232"/>
      <c r="AC25" s="227" t="s">
        <v>44</v>
      </c>
      <c r="AD25" s="228"/>
      <c r="AE25" s="228"/>
      <c r="AF25" s="228"/>
      <c r="AG25" s="228"/>
      <c r="AH25" s="228"/>
      <c r="AI25" s="228"/>
      <c r="AJ25" s="228"/>
      <c r="AK25" s="228"/>
      <c r="AL25" s="228"/>
      <c r="AM25" s="228"/>
      <c r="AN25" s="228"/>
      <c r="AO25" s="228"/>
      <c r="AP25" s="228"/>
      <c r="AQ25" s="228"/>
      <c r="AR25" s="228"/>
      <c r="AS25" s="228"/>
      <c r="AT25" s="228"/>
      <c r="AU25" s="228"/>
      <c r="AV25" s="228"/>
      <c r="AW25" s="228"/>
      <c r="AX25" s="229"/>
    </row>
    <row r="26" spans="1:50" ht="15" customHeight="1">
      <c r="A26" s="179"/>
      <c r="B26" s="180"/>
      <c r="C26" s="180"/>
      <c r="D26" s="180"/>
      <c r="E26" s="180"/>
      <c r="F26" s="180"/>
      <c r="G26" s="180"/>
      <c r="H26" s="180"/>
      <c r="I26" s="181"/>
      <c r="J26" s="345" t="s">
        <v>45</v>
      </c>
      <c r="K26" s="346"/>
      <c r="L26" s="346"/>
      <c r="M26" s="346"/>
      <c r="N26" s="346"/>
      <c r="O26" s="346"/>
      <c r="P26" s="346"/>
      <c r="Q26" s="347"/>
      <c r="R26" s="230">
        <v>30</v>
      </c>
      <c r="S26" s="231"/>
      <c r="T26" s="232"/>
      <c r="U26" s="230"/>
      <c r="V26" s="231"/>
      <c r="W26" s="232"/>
      <c r="X26" s="230">
        <f t="shared" si="2"/>
        <v>0</v>
      </c>
      <c r="Y26" s="231"/>
      <c r="Z26" s="231"/>
      <c r="AA26" s="231"/>
      <c r="AB26" s="232"/>
      <c r="AC26" s="227" t="s">
        <v>46</v>
      </c>
      <c r="AD26" s="228"/>
      <c r="AE26" s="228"/>
      <c r="AF26" s="228"/>
      <c r="AG26" s="228"/>
      <c r="AH26" s="228"/>
      <c r="AI26" s="228"/>
      <c r="AJ26" s="228"/>
      <c r="AK26" s="228"/>
      <c r="AL26" s="228"/>
      <c r="AM26" s="228"/>
      <c r="AN26" s="228"/>
      <c r="AO26" s="228"/>
      <c r="AP26" s="228"/>
      <c r="AQ26" s="228"/>
      <c r="AR26" s="228"/>
      <c r="AS26" s="228"/>
      <c r="AT26" s="228"/>
      <c r="AU26" s="228"/>
      <c r="AV26" s="228"/>
      <c r="AW26" s="228"/>
      <c r="AX26" s="229"/>
    </row>
    <row r="27" spans="1:50" ht="15" customHeight="1">
      <c r="A27" s="179"/>
      <c r="B27" s="180"/>
      <c r="C27" s="180"/>
      <c r="D27" s="180"/>
      <c r="E27" s="180"/>
      <c r="F27" s="180"/>
      <c r="G27" s="180"/>
      <c r="H27" s="180"/>
      <c r="I27" s="181"/>
      <c r="J27" s="227" t="s">
        <v>47</v>
      </c>
      <c r="K27" s="228"/>
      <c r="L27" s="228"/>
      <c r="M27" s="228"/>
      <c r="N27" s="228"/>
      <c r="O27" s="228"/>
      <c r="P27" s="228"/>
      <c r="Q27" s="229"/>
      <c r="R27" s="230">
        <v>250</v>
      </c>
      <c r="S27" s="231"/>
      <c r="T27" s="232"/>
      <c r="U27" s="230"/>
      <c r="V27" s="231"/>
      <c r="W27" s="232"/>
      <c r="X27" s="230">
        <f t="shared" si="2"/>
        <v>0</v>
      </c>
      <c r="Y27" s="231"/>
      <c r="Z27" s="231"/>
      <c r="AA27" s="231"/>
      <c r="AB27" s="232"/>
      <c r="AC27" s="227" t="s">
        <v>140</v>
      </c>
      <c r="AD27" s="228"/>
      <c r="AE27" s="228"/>
      <c r="AF27" s="228"/>
      <c r="AG27" s="228"/>
      <c r="AH27" s="228"/>
      <c r="AI27" s="228"/>
      <c r="AJ27" s="228"/>
      <c r="AK27" s="228"/>
      <c r="AL27" s="228"/>
      <c r="AM27" s="228"/>
      <c r="AN27" s="228"/>
      <c r="AO27" s="228"/>
      <c r="AP27" s="228"/>
      <c r="AQ27" s="228"/>
      <c r="AR27" s="228"/>
      <c r="AS27" s="228"/>
      <c r="AT27" s="228"/>
      <c r="AU27" s="228"/>
      <c r="AV27" s="228"/>
      <c r="AW27" s="228"/>
      <c r="AX27" s="229"/>
    </row>
    <row r="28" spans="1:50" ht="15" customHeight="1">
      <c r="A28" s="179"/>
      <c r="B28" s="180"/>
      <c r="C28" s="180"/>
      <c r="D28" s="180"/>
      <c r="E28" s="180"/>
      <c r="F28" s="180"/>
      <c r="G28" s="180"/>
      <c r="H28" s="180"/>
      <c r="I28" s="181"/>
      <c r="J28" s="227" t="s">
        <v>48</v>
      </c>
      <c r="K28" s="228"/>
      <c r="L28" s="228"/>
      <c r="M28" s="228"/>
      <c r="N28" s="228"/>
      <c r="O28" s="228"/>
      <c r="P28" s="228"/>
      <c r="Q28" s="229"/>
      <c r="R28" s="230">
        <v>10</v>
      </c>
      <c r="S28" s="231"/>
      <c r="T28" s="232"/>
      <c r="U28" s="230"/>
      <c r="V28" s="231"/>
      <c r="W28" s="232"/>
      <c r="X28" s="230">
        <f t="shared" si="2"/>
        <v>0</v>
      </c>
      <c r="Y28" s="231"/>
      <c r="Z28" s="231"/>
      <c r="AA28" s="231"/>
      <c r="AB28" s="232"/>
      <c r="AC28" s="227" t="s">
        <v>44</v>
      </c>
      <c r="AD28" s="228"/>
      <c r="AE28" s="228"/>
      <c r="AF28" s="228"/>
      <c r="AG28" s="228"/>
      <c r="AH28" s="228"/>
      <c r="AI28" s="228"/>
      <c r="AJ28" s="228"/>
      <c r="AK28" s="228"/>
      <c r="AL28" s="228"/>
      <c r="AM28" s="228"/>
      <c r="AN28" s="228"/>
      <c r="AO28" s="228"/>
      <c r="AP28" s="228"/>
      <c r="AQ28" s="228"/>
      <c r="AR28" s="228"/>
      <c r="AS28" s="228"/>
      <c r="AT28" s="228"/>
      <c r="AU28" s="228"/>
      <c r="AV28" s="228"/>
      <c r="AW28" s="228"/>
      <c r="AX28" s="229"/>
    </row>
    <row r="29" spans="1:50" ht="15" customHeight="1">
      <c r="A29" s="179"/>
      <c r="B29" s="180"/>
      <c r="C29" s="180"/>
      <c r="D29" s="180"/>
      <c r="E29" s="180"/>
      <c r="F29" s="180"/>
      <c r="G29" s="180"/>
      <c r="H29" s="180"/>
      <c r="I29" s="181"/>
      <c r="J29" s="227" t="s">
        <v>49</v>
      </c>
      <c r="K29" s="228"/>
      <c r="L29" s="228"/>
      <c r="M29" s="228"/>
      <c r="N29" s="228"/>
      <c r="O29" s="228"/>
      <c r="P29" s="228"/>
      <c r="Q29" s="229"/>
      <c r="R29" s="230">
        <v>10</v>
      </c>
      <c r="S29" s="231"/>
      <c r="T29" s="232"/>
      <c r="U29" s="230"/>
      <c r="V29" s="231"/>
      <c r="W29" s="232"/>
      <c r="X29" s="230">
        <f t="shared" si="2"/>
        <v>0</v>
      </c>
      <c r="Y29" s="231"/>
      <c r="Z29" s="231"/>
      <c r="AA29" s="231"/>
      <c r="AB29" s="232"/>
      <c r="AC29" s="227" t="s">
        <v>42</v>
      </c>
      <c r="AD29" s="228"/>
      <c r="AE29" s="228"/>
      <c r="AF29" s="228"/>
      <c r="AG29" s="228"/>
      <c r="AH29" s="228"/>
      <c r="AI29" s="228"/>
      <c r="AJ29" s="228"/>
      <c r="AK29" s="228"/>
      <c r="AL29" s="228"/>
      <c r="AM29" s="228"/>
      <c r="AN29" s="228"/>
      <c r="AO29" s="228"/>
      <c r="AP29" s="228"/>
      <c r="AQ29" s="228"/>
      <c r="AR29" s="228"/>
      <c r="AS29" s="228"/>
      <c r="AT29" s="228"/>
      <c r="AU29" s="228"/>
      <c r="AV29" s="228"/>
      <c r="AW29" s="228"/>
      <c r="AX29" s="229"/>
    </row>
    <row r="30" spans="1:50" ht="15" customHeight="1">
      <c r="A30" s="179"/>
      <c r="B30" s="180"/>
      <c r="C30" s="180"/>
      <c r="D30" s="180"/>
      <c r="E30" s="180"/>
      <c r="F30" s="180"/>
      <c r="G30" s="180"/>
      <c r="H30" s="180"/>
      <c r="I30" s="181"/>
      <c r="J30" s="345" t="s">
        <v>50</v>
      </c>
      <c r="K30" s="346"/>
      <c r="L30" s="346"/>
      <c r="M30" s="346"/>
      <c r="N30" s="346"/>
      <c r="O30" s="346"/>
      <c r="P30" s="346"/>
      <c r="Q30" s="347"/>
      <c r="R30" s="230">
        <v>250</v>
      </c>
      <c r="S30" s="231"/>
      <c r="T30" s="232"/>
      <c r="U30" s="230"/>
      <c r="V30" s="231"/>
      <c r="W30" s="232"/>
      <c r="X30" s="230">
        <f>R30*U30</f>
        <v>0</v>
      </c>
      <c r="Y30" s="231"/>
      <c r="Z30" s="231"/>
      <c r="AA30" s="231"/>
      <c r="AB30" s="232"/>
      <c r="AC30" s="227" t="s">
        <v>51</v>
      </c>
      <c r="AD30" s="228"/>
      <c r="AE30" s="228"/>
      <c r="AF30" s="228"/>
      <c r="AG30" s="228"/>
      <c r="AH30" s="228"/>
      <c r="AI30" s="228"/>
      <c r="AJ30" s="228"/>
      <c r="AK30" s="228"/>
      <c r="AL30" s="228"/>
      <c r="AM30" s="228"/>
      <c r="AN30" s="228"/>
      <c r="AO30" s="228"/>
      <c r="AP30" s="228"/>
      <c r="AQ30" s="228"/>
      <c r="AR30" s="228"/>
      <c r="AS30" s="228"/>
      <c r="AT30" s="228"/>
      <c r="AU30" s="228"/>
      <c r="AV30" s="228"/>
      <c r="AW30" s="228"/>
      <c r="AX30" s="229"/>
    </row>
    <row r="31" spans="1:50" ht="15" customHeight="1">
      <c r="A31" s="179"/>
      <c r="B31" s="180"/>
      <c r="C31" s="180"/>
      <c r="D31" s="180"/>
      <c r="E31" s="180"/>
      <c r="F31" s="180"/>
      <c r="G31" s="180"/>
      <c r="H31" s="180"/>
      <c r="I31" s="181"/>
      <c r="J31" s="348"/>
      <c r="K31" s="349"/>
      <c r="L31" s="349"/>
      <c r="M31" s="349"/>
      <c r="N31" s="349"/>
      <c r="O31" s="349"/>
      <c r="P31" s="349"/>
      <c r="Q31" s="350"/>
      <c r="R31" s="230">
        <v>340</v>
      </c>
      <c r="S31" s="231"/>
      <c r="T31" s="232"/>
      <c r="U31" s="230"/>
      <c r="V31" s="231"/>
      <c r="W31" s="232"/>
      <c r="X31" s="230">
        <f>R31*U31</f>
        <v>0</v>
      </c>
      <c r="Y31" s="231"/>
      <c r="Z31" s="231"/>
      <c r="AA31" s="231"/>
      <c r="AB31" s="232"/>
      <c r="AC31" s="227" t="s">
        <v>52</v>
      </c>
      <c r="AD31" s="228"/>
      <c r="AE31" s="228"/>
      <c r="AF31" s="228"/>
      <c r="AG31" s="228"/>
      <c r="AH31" s="228"/>
      <c r="AI31" s="228"/>
      <c r="AJ31" s="228"/>
      <c r="AK31" s="228"/>
      <c r="AL31" s="228"/>
      <c r="AM31" s="228"/>
      <c r="AN31" s="228"/>
      <c r="AO31" s="228"/>
      <c r="AP31" s="228"/>
      <c r="AQ31" s="228"/>
      <c r="AR31" s="228"/>
      <c r="AS31" s="228"/>
      <c r="AT31" s="228"/>
      <c r="AU31" s="228"/>
      <c r="AV31" s="228"/>
      <c r="AW31" s="228"/>
      <c r="AX31" s="229"/>
    </row>
    <row r="32" spans="1:50" ht="15" customHeight="1">
      <c r="A32" s="179"/>
      <c r="B32" s="180"/>
      <c r="C32" s="180"/>
      <c r="D32" s="180"/>
      <c r="E32" s="180"/>
      <c r="F32" s="180"/>
      <c r="G32" s="180"/>
      <c r="H32" s="180"/>
      <c r="I32" s="181"/>
      <c r="J32" s="227" t="s">
        <v>135</v>
      </c>
      <c r="K32" s="228"/>
      <c r="L32" s="228"/>
      <c r="M32" s="228"/>
      <c r="N32" s="228"/>
      <c r="O32" s="228"/>
      <c r="P32" s="228"/>
      <c r="Q32" s="229"/>
      <c r="R32" s="230">
        <v>20</v>
      </c>
      <c r="S32" s="231"/>
      <c r="T32" s="232"/>
      <c r="U32" s="230"/>
      <c r="V32" s="231"/>
      <c r="W32" s="232"/>
      <c r="X32" s="230">
        <f>R32*U32</f>
        <v>0</v>
      </c>
      <c r="Y32" s="231"/>
      <c r="Z32" s="231"/>
      <c r="AA32" s="231"/>
      <c r="AB32" s="232"/>
      <c r="AC32" s="227" t="s">
        <v>187</v>
      </c>
      <c r="AD32" s="228"/>
      <c r="AE32" s="228"/>
      <c r="AF32" s="228"/>
      <c r="AG32" s="228"/>
      <c r="AH32" s="228"/>
      <c r="AI32" s="228"/>
      <c r="AJ32" s="228"/>
      <c r="AK32" s="228"/>
      <c r="AL32" s="228"/>
      <c r="AM32" s="228"/>
      <c r="AN32" s="228"/>
      <c r="AO32" s="228"/>
      <c r="AP32" s="228"/>
      <c r="AQ32" s="228"/>
      <c r="AR32" s="228"/>
      <c r="AS32" s="228"/>
      <c r="AT32" s="228"/>
      <c r="AU32" s="228"/>
      <c r="AV32" s="228"/>
      <c r="AW32" s="228"/>
      <c r="AX32" s="229"/>
    </row>
    <row r="33" spans="1:50" ht="15" customHeight="1">
      <c r="A33" s="179"/>
      <c r="B33" s="180"/>
      <c r="C33" s="180"/>
      <c r="D33" s="180"/>
      <c r="E33" s="180"/>
      <c r="F33" s="180"/>
      <c r="G33" s="180"/>
      <c r="H33" s="180"/>
      <c r="I33" s="181"/>
      <c r="J33" s="227" t="s">
        <v>53</v>
      </c>
      <c r="K33" s="228"/>
      <c r="L33" s="228"/>
      <c r="M33" s="228"/>
      <c r="N33" s="228"/>
      <c r="O33" s="228"/>
      <c r="P33" s="228"/>
      <c r="Q33" s="229"/>
      <c r="R33" s="230">
        <v>40</v>
      </c>
      <c r="S33" s="231"/>
      <c r="T33" s="232"/>
      <c r="U33" s="230"/>
      <c r="V33" s="231"/>
      <c r="W33" s="232"/>
      <c r="X33" s="230">
        <f>R33*U33</f>
        <v>0</v>
      </c>
      <c r="Y33" s="231"/>
      <c r="Z33" s="231"/>
      <c r="AA33" s="231"/>
      <c r="AB33" s="232"/>
      <c r="AC33" s="227" t="s">
        <v>54</v>
      </c>
      <c r="AD33" s="228"/>
      <c r="AE33" s="228"/>
      <c r="AF33" s="228"/>
      <c r="AG33" s="228"/>
      <c r="AH33" s="228"/>
      <c r="AI33" s="228"/>
      <c r="AJ33" s="228"/>
      <c r="AK33" s="228"/>
      <c r="AL33" s="228"/>
      <c r="AM33" s="228"/>
      <c r="AN33" s="228"/>
      <c r="AO33" s="228"/>
      <c r="AP33" s="228"/>
      <c r="AQ33" s="228"/>
      <c r="AR33" s="228"/>
      <c r="AS33" s="228"/>
      <c r="AT33" s="228"/>
      <c r="AU33" s="228"/>
      <c r="AV33" s="228"/>
      <c r="AW33" s="228"/>
      <c r="AX33" s="229"/>
    </row>
    <row r="34" spans="1:50" ht="15" customHeight="1">
      <c r="A34" s="179"/>
      <c r="B34" s="180"/>
      <c r="C34" s="180"/>
      <c r="D34" s="180"/>
      <c r="E34" s="180"/>
      <c r="F34" s="180"/>
      <c r="G34" s="180"/>
      <c r="H34" s="180"/>
      <c r="I34" s="181"/>
      <c r="J34" s="345" t="s">
        <v>130</v>
      </c>
      <c r="K34" s="346"/>
      <c r="L34" s="346"/>
      <c r="M34" s="346"/>
      <c r="N34" s="346"/>
      <c r="O34" s="346"/>
      <c r="P34" s="346"/>
      <c r="Q34" s="347"/>
      <c r="R34" s="230">
        <v>40</v>
      </c>
      <c r="S34" s="231"/>
      <c r="T34" s="232"/>
      <c r="U34" s="230"/>
      <c r="V34" s="231"/>
      <c r="W34" s="232"/>
      <c r="X34" s="230">
        <f t="shared" si="2"/>
        <v>0</v>
      </c>
      <c r="Y34" s="231"/>
      <c r="Z34" s="231"/>
      <c r="AA34" s="231"/>
      <c r="AB34" s="232"/>
      <c r="AC34" s="227" t="s">
        <v>67</v>
      </c>
      <c r="AD34" s="228"/>
      <c r="AE34" s="228"/>
      <c r="AF34" s="228"/>
      <c r="AG34" s="228"/>
      <c r="AH34" s="228"/>
      <c r="AI34" s="228"/>
      <c r="AJ34" s="228"/>
      <c r="AK34" s="228"/>
      <c r="AL34" s="228"/>
      <c r="AM34" s="228"/>
      <c r="AN34" s="228"/>
      <c r="AO34" s="228"/>
      <c r="AP34" s="228"/>
      <c r="AQ34" s="228"/>
      <c r="AR34" s="228"/>
      <c r="AS34" s="228"/>
      <c r="AT34" s="228"/>
      <c r="AU34" s="228"/>
      <c r="AV34" s="228"/>
      <c r="AW34" s="228"/>
      <c r="AX34" s="229"/>
    </row>
    <row r="35" spans="1:50" ht="15" customHeight="1">
      <c r="A35" s="179"/>
      <c r="B35" s="180"/>
      <c r="C35" s="180"/>
      <c r="D35" s="180"/>
      <c r="E35" s="180"/>
      <c r="F35" s="180"/>
      <c r="G35" s="180"/>
      <c r="H35" s="180"/>
      <c r="I35" s="181"/>
      <c r="J35" s="227" t="s">
        <v>131</v>
      </c>
      <c r="K35" s="228"/>
      <c r="L35" s="228"/>
      <c r="M35" s="228"/>
      <c r="N35" s="228"/>
      <c r="O35" s="228"/>
      <c r="P35" s="228"/>
      <c r="Q35" s="229"/>
      <c r="R35" s="230">
        <v>50</v>
      </c>
      <c r="S35" s="231"/>
      <c r="T35" s="232"/>
      <c r="U35" s="230"/>
      <c r="V35" s="231"/>
      <c r="W35" s="232"/>
      <c r="X35" s="230">
        <f t="shared" si="2"/>
        <v>0</v>
      </c>
      <c r="Y35" s="231"/>
      <c r="Z35" s="231"/>
      <c r="AA35" s="231"/>
      <c r="AB35" s="232"/>
      <c r="AC35" s="227" t="s">
        <v>133</v>
      </c>
      <c r="AD35" s="228"/>
      <c r="AE35" s="228"/>
      <c r="AF35" s="228"/>
      <c r="AG35" s="228"/>
      <c r="AH35" s="228"/>
      <c r="AI35" s="228"/>
      <c r="AJ35" s="228"/>
      <c r="AK35" s="228"/>
      <c r="AL35" s="228"/>
      <c r="AM35" s="228"/>
      <c r="AN35" s="228"/>
      <c r="AO35" s="228"/>
      <c r="AP35" s="228"/>
      <c r="AQ35" s="228"/>
      <c r="AR35" s="228"/>
      <c r="AS35" s="228"/>
      <c r="AT35" s="228"/>
      <c r="AU35" s="228"/>
      <c r="AV35" s="228"/>
      <c r="AW35" s="228"/>
      <c r="AX35" s="229"/>
    </row>
    <row r="36" spans="1:50" ht="15" customHeight="1">
      <c r="A36" s="182"/>
      <c r="B36" s="183"/>
      <c r="C36" s="183"/>
      <c r="D36" s="183"/>
      <c r="E36" s="183"/>
      <c r="F36" s="183"/>
      <c r="G36" s="183"/>
      <c r="H36" s="183"/>
      <c r="I36" s="184"/>
      <c r="J36" s="227" t="s">
        <v>132</v>
      </c>
      <c r="K36" s="228"/>
      <c r="L36" s="228"/>
      <c r="M36" s="228"/>
      <c r="N36" s="228"/>
      <c r="O36" s="228"/>
      <c r="P36" s="228"/>
      <c r="Q36" s="229"/>
      <c r="R36" s="230">
        <v>130</v>
      </c>
      <c r="S36" s="231"/>
      <c r="T36" s="232"/>
      <c r="U36" s="230"/>
      <c r="V36" s="231"/>
      <c r="W36" s="232"/>
      <c r="X36" s="230">
        <f t="shared" si="2"/>
        <v>0</v>
      </c>
      <c r="Y36" s="231"/>
      <c r="Z36" s="231"/>
      <c r="AA36" s="231"/>
      <c r="AB36" s="232"/>
      <c r="AC36" s="227" t="s">
        <v>133</v>
      </c>
      <c r="AD36" s="228"/>
      <c r="AE36" s="228"/>
      <c r="AF36" s="228"/>
      <c r="AG36" s="228"/>
      <c r="AH36" s="228"/>
      <c r="AI36" s="228"/>
      <c r="AJ36" s="228"/>
      <c r="AK36" s="228"/>
      <c r="AL36" s="228"/>
      <c r="AM36" s="228"/>
      <c r="AN36" s="228"/>
      <c r="AO36" s="228"/>
      <c r="AP36" s="228"/>
      <c r="AQ36" s="228"/>
      <c r="AR36" s="228"/>
      <c r="AS36" s="228"/>
      <c r="AT36" s="228"/>
      <c r="AU36" s="228"/>
      <c r="AV36" s="228"/>
      <c r="AW36" s="228"/>
      <c r="AX36" s="229"/>
    </row>
    <row r="37" spans="1:50" ht="15" customHeight="1">
      <c r="A37" s="191" t="s">
        <v>55</v>
      </c>
      <c r="B37" s="192"/>
      <c r="C37" s="192"/>
      <c r="D37" s="192"/>
      <c r="E37" s="192"/>
      <c r="F37" s="192"/>
      <c r="G37" s="192"/>
      <c r="H37" s="188" t="s">
        <v>162</v>
      </c>
      <c r="I37" s="200" t="s">
        <v>56</v>
      </c>
      <c r="J37" s="342" t="s">
        <v>157</v>
      </c>
      <c r="K37" s="343"/>
      <c r="L37" s="343"/>
      <c r="M37" s="343"/>
      <c r="N37" s="343"/>
      <c r="O37" s="343"/>
      <c r="P37" s="343"/>
      <c r="Q37" s="344"/>
      <c r="R37" s="211">
        <v>240</v>
      </c>
      <c r="S37" s="212"/>
      <c r="T37" s="213"/>
      <c r="U37" s="211"/>
      <c r="V37" s="212"/>
      <c r="W37" s="213"/>
      <c r="X37" s="245">
        <f t="shared" ref="X37" si="3">R37*U37</f>
        <v>0</v>
      </c>
      <c r="Y37" s="246"/>
      <c r="Z37" s="246"/>
      <c r="AA37" s="246"/>
      <c r="AB37" s="247"/>
      <c r="AC37" s="342" t="s">
        <v>159</v>
      </c>
      <c r="AD37" s="343"/>
      <c r="AE37" s="343"/>
      <c r="AF37" s="343"/>
      <c r="AG37" s="343"/>
      <c r="AH37" s="343"/>
      <c r="AI37" s="343"/>
      <c r="AJ37" s="343"/>
      <c r="AK37" s="343"/>
      <c r="AL37" s="343"/>
      <c r="AM37" s="343"/>
      <c r="AN37" s="343"/>
      <c r="AO37" s="343"/>
      <c r="AP37" s="343"/>
      <c r="AQ37" s="343"/>
      <c r="AR37" s="343"/>
      <c r="AS37" s="343"/>
      <c r="AT37" s="343"/>
      <c r="AU37" s="343"/>
      <c r="AV37" s="343"/>
      <c r="AW37" s="343"/>
      <c r="AX37" s="344"/>
    </row>
    <row r="38" spans="1:50" ht="15" customHeight="1">
      <c r="A38" s="193"/>
      <c r="B38" s="194"/>
      <c r="C38" s="194"/>
      <c r="D38" s="194"/>
      <c r="E38" s="194"/>
      <c r="F38" s="194"/>
      <c r="G38" s="194"/>
      <c r="H38" s="189"/>
      <c r="I38" s="201"/>
      <c r="J38" s="342" t="s">
        <v>158</v>
      </c>
      <c r="K38" s="343"/>
      <c r="L38" s="343"/>
      <c r="M38" s="343"/>
      <c r="N38" s="343"/>
      <c r="O38" s="343"/>
      <c r="P38" s="343"/>
      <c r="Q38" s="344"/>
      <c r="R38" s="211">
        <v>40</v>
      </c>
      <c r="S38" s="212"/>
      <c r="T38" s="213"/>
      <c r="U38" s="211"/>
      <c r="V38" s="212"/>
      <c r="W38" s="213"/>
      <c r="X38" s="245">
        <f t="shared" ref="X38" si="4">R38*U38</f>
        <v>0</v>
      </c>
      <c r="Y38" s="246"/>
      <c r="Z38" s="246"/>
      <c r="AA38" s="246"/>
      <c r="AB38" s="247"/>
      <c r="AC38" s="342" t="s">
        <v>160</v>
      </c>
      <c r="AD38" s="343"/>
      <c r="AE38" s="343"/>
      <c r="AF38" s="343"/>
      <c r="AG38" s="343"/>
      <c r="AH38" s="343"/>
      <c r="AI38" s="343"/>
      <c r="AJ38" s="343"/>
      <c r="AK38" s="343"/>
      <c r="AL38" s="343"/>
      <c r="AM38" s="343"/>
      <c r="AN38" s="343"/>
      <c r="AO38" s="343"/>
      <c r="AP38" s="343"/>
      <c r="AQ38" s="343"/>
      <c r="AR38" s="343"/>
      <c r="AS38" s="343"/>
      <c r="AT38" s="343"/>
      <c r="AU38" s="343"/>
      <c r="AV38" s="343"/>
      <c r="AW38" s="343"/>
      <c r="AX38" s="344"/>
    </row>
    <row r="39" spans="1:50" ht="15" customHeight="1">
      <c r="A39" s="193"/>
      <c r="B39" s="194"/>
      <c r="C39" s="194"/>
      <c r="D39" s="194"/>
      <c r="E39" s="194"/>
      <c r="F39" s="194"/>
      <c r="G39" s="194"/>
      <c r="H39" s="190"/>
      <c r="I39" s="201"/>
      <c r="J39" s="214" t="s">
        <v>161</v>
      </c>
      <c r="K39" s="215"/>
      <c r="L39" s="215"/>
      <c r="M39" s="215"/>
      <c r="N39" s="215"/>
      <c r="O39" s="215"/>
      <c r="P39" s="215"/>
      <c r="Q39" s="216"/>
      <c r="R39" s="211">
        <v>180</v>
      </c>
      <c r="S39" s="212"/>
      <c r="T39" s="213"/>
      <c r="U39" s="211"/>
      <c r="V39" s="212"/>
      <c r="W39" s="213"/>
      <c r="X39" s="245">
        <f t="shared" ref="X39" si="5">R39*U39</f>
        <v>0</v>
      </c>
      <c r="Y39" s="246"/>
      <c r="Z39" s="246"/>
      <c r="AA39" s="246"/>
      <c r="AB39" s="247"/>
      <c r="AC39" s="214" t="s">
        <v>188</v>
      </c>
      <c r="AD39" s="215"/>
      <c r="AE39" s="215"/>
      <c r="AF39" s="215"/>
      <c r="AG39" s="215"/>
      <c r="AH39" s="215"/>
      <c r="AI39" s="215"/>
      <c r="AJ39" s="215"/>
      <c r="AK39" s="215"/>
      <c r="AL39" s="215"/>
      <c r="AM39" s="215"/>
      <c r="AN39" s="215"/>
      <c r="AO39" s="215"/>
      <c r="AP39" s="215"/>
      <c r="AQ39" s="215"/>
      <c r="AR39" s="215"/>
      <c r="AS39" s="215"/>
      <c r="AT39" s="215"/>
      <c r="AU39" s="215"/>
      <c r="AV39" s="215"/>
      <c r="AW39" s="215"/>
      <c r="AX39" s="216"/>
    </row>
    <row r="40" spans="1:50" ht="15" customHeight="1">
      <c r="A40" s="193"/>
      <c r="B40" s="194"/>
      <c r="C40" s="194"/>
      <c r="D40" s="194"/>
      <c r="E40" s="194"/>
      <c r="F40" s="194"/>
      <c r="G40" s="194"/>
      <c r="H40" s="188" t="s">
        <v>163</v>
      </c>
      <c r="I40" s="333" t="s">
        <v>58</v>
      </c>
      <c r="J40" s="227" t="s">
        <v>90</v>
      </c>
      <c r="K40" s="228"/>
      <c r="L40" s="228"/>
      <c r="M40" s="228"/>
      <c r="N40" s="228"/>
      <c r="O40" s="228"/>
      <c r="P40" s="228"/>
      <c r="Q40" s="229"/>
      <c r="R40" s="230">
        <v>350</v>
      </c>
      <c r="S40" s="231"/>
      <c r="T40" s="232"/>
      <c r="U40" s="230"/>
      <c r="V40" s="231"/>
      <c r="W40" s="232"/>
      <c r="X40" s="230">
        <f t="shared" si="2"/>
        <v>0</v>
      </c>
      <c r="Y40" s="231"/>
      <c r="Z40" s="231"/>
      <c r="AA40" s="231"/>
      <c r="AB40" s="232"/>
      <c r="AC40" s="227" t="s">
        <v>189</v>
      </c>
      <c r="AD40" s="228"/>
      <c r="AE40" s="228"/>
      <c r="AF40" s="228"/>
      <c r="AG40" s="228"/>
      <c r="AH40" s="228"/>
      <c r="AI40" s="228"/>
      <c r="AJ40" s="228"/>
      <c r="AK40" s="228"/>
      <c r="AL40" s="228"/>
      <c r="AM40" s="228"/>
      <c r="AN40" s="228"/>
      <c r="AO40" s="228"/>
      <c r="AP40" s="228"/>
      <c r="AQ40" s="228"/>
      <c r="AR40" s="228"/>
      <c r="AS40" s="228"/>
      <c r="AT40" s="228"/>
      <c r="AU40" s="228"/>
      <c r="AV40" s="228"/>
      <c r="AW40" s="228"/>
      <c r="AX40" s="229"/>
    </row>
    <row r="41" spans="1:50" ht="15" customHeight="1">
      <c r="A41" s="193"/>
      <c r="B41" s="194"/>
      <c r="C41" s="194"/>
      <c r="D41" s="194"/>
      <c r="E41" s="194"/>
      <c r="F41" s="194"/>
      <c r="G41" s="194"/>
      <c r="H41" s="189"/>
      <c r="I41" s="334"/>
      <c r="J41" s="227" t="s">
        <v>91</v>
      </c>
      <c r="K41" s="228"/>
      <c r="L41" s="228"/>
      <c r="M41" s="228"/>
      <c r="N41" s="228"/>
      <c r="O41" s="228"/>
      <c r="P41" s="228"/>
      <c r="Q41" s="229"/>
      <c r="R41" s="230">
        <v>350</v>
      </c>
      <c r="S41" s="231"/>
      <c r="T41" s="232"/>
      <c r="U41" s="230"/>
      <c r="V41" s="231"/>
      <c r="W41" s="232"/>
      <c r="X41" s="230">
        <f t="shared" si="2"/>
        <v>0</v>
      </c>
      <c r="Y41" s="231"/>
      <c r="Z41" s="231"/>
      <c r="AA41" s="231"/>
      <c r="AB41" s="232"/>
      <c r="AC41" s="227" t="s">
        <v>146</v>
      </c>
      <c r="AD41" s="228"/>
      <c r="AE41" s="228"/>
      <c r="AF41" s="228"/>
      <c r="AG41" s="228"/>
      <c r="AH41" s="228"/>
      <c r="AI41" s="228"/>
      <c r="AJ41" s="228"/>
      <c r="AK41" s="228"/>
      <c r="AL41" s="228"/>
      <c r="AM41" s="228"/>
      <c r="AN41" s="228"/>
      <c r="AO41" s="228"/>
      <c r="AP41" s="228"/>
      <c r="AQ41" s="228"/>
      <c r="AR41" s="228"/>
      <c r="AS41" s="228"/>
      <c r="AT41" s="228"/>
      <c r="AU41" s="228"/>
      <c r="AV41" s="228"/>
      <c r="AW41" s="228"/>
      <c r="AX41" s="229"/>
    </row>
    <row r="42" spans="1:50" ht="15" customHeight="1">
      <c r="A42" s="193"/>
      <c r="B42" s="194"/>
      <c r="C42" s="194"/>
      <c r="D42" s="194"/>
      <c r="E42" s="194"/>
      <c r="F42" s="194"/>
      <c r="G42" s="194"/>
      <c r="H42" s="189"/>
      <c r="I42" s="335"/>
      <c r="J42" s="336" t="s">
        <v>144</v>
      </c>
      <c r="K42" s="337"/>
      <c r="L42" s="337"/>
      <c r="M42" s="337"/>
      <c r="N42" s="337"/>
      <c r="O42" s="337"/>
      <c r="P42" s="337"/>
      <c r="Q42" s="338"/>
      <c r="R42" s="339">
        <v>1020</v>
      </c>
      <c r="S42" s="340"/>
      <c r="T42" s="341"/>
      <c r="U42" s="230"/>
      <c r="V42" s="231"/>
      <c r="W42" s="232"/>
      <c r="X42" s="230">
        <f>R42*U42</f>
        <v>0</v>
      </c>
      <c r="Y42" s="231"/>
      <c r="Z42" s="231"/>
      <c r="AA42" s="231"/>
      <c r="AB42" s="232"/>
      <c r="AC42" s="336" t="s">
        <v>145</v>
      </c>
      <c r="AD42" s="337"/>
      <c r="AE42" s="337"/>
      <c r="AF42" s="337"/>
      <c r="AG42" s="337"/>
      <c r="AH42" s="337"/>
      <c r="AI42" s="337"/>
      <c r="AJ42" s="337"/>
      <c r="AK42" s="337"/>
      <c r="AL42" s="337"/>
      <c r="AM42" s="337"/>
      <c r="AN42" s="337"/>
      <c r="AO42" s="337"/>
      <c r="AP42" s="337"/>
      <c r="AQ42" s="337"/>
      <c r="AR42" s="337"/>
      <c r="AS42" s="337"/>
      <c r="AT42" s="337"/>
      <c r="AU42" s="337"/>
      <c r="AV42" s="337"/>
      <c r="AW42" s="337"/>
      <c r="AX42" s="338"/>
    </row>
    <row r="43" spans="1:50" ht="15" customHeight="1">
      <c r="A43" s="193"/>
      <c r="B43" s="194"/>
      <c r="C43" s="194"/>
      <c r="D43" s="194"/>
      <c r="E43" s="194"/>
      <c r="F43" s="194"/>
      <c r="G43" s="194"/>
      <c r="H43" s="189"/>
      <c r="I43" s="331" t="s">
        <v>59</v>
      </c>
      <c r="J43" s="214" t="s">
        <v>60</v>
      </c>
      <c r="K43" s="215"/>
      <c r="L43" s="215"/>
      <c r="M43" s="215"/>
      <c r="N43" s="215"/>
      <c r="O43" s="215"/>
      <c r="P43" s="215"/>
      <c r="Q43" s="216"/>
      <c r="R43" s="211">
        <v>560</v>
      </c>
      <c r="S43" s="212"/>
      <c r="T43" s="213"/>
      <c r="U43" s="211"/>
      <c r="V43" s="212"/>
      <c r="W43" s="213"/>
      <c r="X43" s="211">
        <f t="shared" si="2"/>
        <v>0</v>
      </c>
      <c r="Y43" s="212"/>
      <c r="Z43" s="212"/>
      <c r="AA43" s="212"/>
      <c r="AB43" s="213"/>
      <c r="AC43" s="214" t="s">
        <v>134</v>
      </c>
      <c r="AD43" s="215"/>
      <c r="AE43" s="215"/>
      <c r="AF43" s="215"/>
      <c r="AG43" s="215"/>
      <c r="AH43" s="215"/>
      <c r="AI43" s="215"/>
      <c r="AJ43" s="215"/>
      <c r="AK43" s="215"/>
      <c r="AL43" s="215"/>
      <c r="AM43" s="215"/>
      <c r="AN43" s="215"/>
      <c r="AO43" s="215"/>
      <c r="AP43" s="215"/>
      <c r="AQ43" s="215"/>
      <c r="AR43" s="215"/>
      <c r="AS43" s="215"/>
      <c r="AT43" s="215"/>
      <c r="AU43" s="215"/>
      <c r="AV43" s="215"/>
      <c r="AW43" s="215"/>
      <c r="AX43" s="216"/>
    </row>
    <row r="44" spans="1:50" ht="15" customHeight="1">
      <c r="A44" s="193"/>
      <c r="B44" s="194"/>
      <c r="C44" s="194"/>
      <c r="D44" s="194"/>
      <c r="E44" s="194"/>
      <c r="F44" s="194"/>
      <c r="G44" s="194"/>
      <c r="H44" s="189"/>
      <c r="I44" s="332"/>
      <c r="J44" s="214" t="s">
        <v>61</v>
      </c>
      <c r="K44" s="215"/>
      <c r="L44" s="215"/>
      <c r="M44" s="215"/>
      <c r="N44" s="215"/>
      <c r="O44" s="215"/>
      <c r="P44" s="215"/>
      <c r="Q44" s="216"/>
      <c r="R44" s="211">
        <v>600</v>
      </c>
      <c r="S44" s="212"/>
      <c r="T44" s="213"/>
      <c r="U44" s="211"/>
      <c r="V44" s="212"/>
      <c r="W44" s="213"/>
      <c r="X44" s="211">
        <f t="shared" si="2"/>
        <v>0</v>
      </c>
      <c r="Y44" s="212"/>
      <c r="Z44" s="212"/>
      <c r="AA44" s="212"/>
      <c r="AB44" s="213"/>
      <c r="AC44" s="214" t="s">
        <v>57</v>
      </c>
      <c r="AD44" s="215"/>
      <c r="AE44" s="215"/>
      <c r="AF44" s="215"/>
      <c r="AG44" s="215"/>
      <c r="AH44" s="215"/>
      <c r="AI44" s="215"/>
      <c r="AJ44" s="215"/>
      <c r="AK44" s="215"/>
      <c r="AL44" s="215"/>
      <c r="AM44" s="215"/>
      <c r="AN44" s="215"/>
      <c r="AO44" s="215"/>
      <c r="AP44" s="215"/>
      <c r="AQ44" s="215"/>
      <c r="AR44" s="215"/>
      <c r="AS44" s="215"/>
      <c r="AT44" s="215"/>
      <c r="AU44" s="215"/>
      <c r="AV44" s="215"/>
      <c r="AW44" s="215"/>
      <c r="AX44" s="216"/>
    </row>
    <row r="45" spans="1:50" ht="15" customHeight="1">
      <c r="A45" s="193"/>
      <c r="B45" s="194"/>
      <c r="C45" s="194"/>
      <c r="D45" s="194"/>
      <c r="E45" s="194"/>
      <c r="F45" s="194"/>
      <c r="G45" s="194"/>
      <c r="H45" s="189"/>
      <c r="I45" s="197" t="s">
        <v>62</v>
      </c>
      <c r="J45" s="233" t="s">
        <v>63</v>
      </c>
      <c r="K45" s="234"/>
      <c r="L45" s="234"/>
      <c r="M45" s="234"/>
      <c r="N45" s="234"/>
      <c r="O45" s="234"/>
      <c r="P45" s="234"/>
      <c r="Q45" s="235"/>
      <c r="R45" s="328">
        <v>15500</v>
      </c>
      <c r="S45" s="329"/>
      <c r="T45" s="330"/>
      <c r="U45" s="328"/>
      <c r="V45" s="329"/>
      <c r="W45" s="330"/>
      <c r="X45" s="328">
        <f t="shared" si="2"/>
        <v>0</v>
      </c>
      <c r="Y45" s="329"/>
      <c r="Z45" s="329"/>
      <c r="AA45" s="329"/>
      <c r="AB45" s="330"/>
      <c r="AC45" s="233" t="s">
        <v>136</v>
      </c>
      <c r="AD45" s="234"/>
      <c r="AE45" s="234"/>
      <c r="AF45" s="234"/>
      <c r="AG45" s="234"/>
      <c r="AH45" s="234"/>
      <c r="AI45" s="234"/>
      <c r="AJ45" s="234"/>
      <c r="AK45" s="234"/>
      <c r="AL45" s="234"/>
      <c r="AM45" s="234"/>
      <c r="AN45" s="234"/>
      <c r="AO45" s="234"/>
      <c r="AP45" s="234"/>
      <c r="AQ45" s="234"/>
      <c r="AR45" s="234"/>
      <c r="AS45" s="234"/>
      <c r="AT45" s="234"/>
      <c r="AU45" s="234"/>
      <c r="AV45" s="234"/>
      <c r="AW45" s="234"/>
      <c r="AX45" s="235"/>
    </row>
    <row r="46" spans="1:50" ht="15" customHeight="1">
      <c r="A46" s="193"/>
      <c r="B46" s="194"/>
      <c r="C46" s="194"/>
      <c r="D46" s="194"/>
      <c r="E46" s="194"/>
      <c r="F46" s="194"/>
      <c r="G46" s="194"/>
      <c r="H46" s="189"/>
      <c r="I46" s="198"/>
      <c r="J46" s="233" t="s">
        <v>64</v>
      </c>
      <c r="K46" s="234"/>
      <c r="L46" s="234"/>
      <c r="M46" s="234"/>
      <c r="N46" s="234"/>
      <c r="O46" s="234"/>
      <c r="P46" s="234"/>
      <c r="Q46" s="235"/>
      <c r="R46" s="328">
        <v>480</v>
      </c>
      <c r="S46" s="329"/>
      <c r="T46" s="330"/>
      <c r="U46" s="328"/>
      <c r="V46" s="329"/>
      <c r="W46" s="330"/>
      <c r="X46" s="328">
        <f t="shared" si="2"/>
        <v>0</v>
      </c>
      <c r="Y46" s="329"/>
      <c r="Z46" s="329"/>
      <c r="AA46" s="329"/>
      <c r="AB46" s="330"/>
      <c r="AC46" s="233" t="s">
        <v>38</v>
      </c>
      <c r="AD46" s="234"/>
      <c r="AE46" s="234"/>
      <c r="AF46" s="234"/>
      <c r="AG46" s="234"/>
      <c r="AH46" s="234"/>
      <c r="AI46" s="234"/>
      <c r="AJ46" s="234"/>
      <c r="AK46" s="234"/>
      <c r="AL46" s="234"/>
      <c r="AM46" s="234"/>
      <c r="AN46" s="234"/>
      <c r="AO46" s="234"/>
      <c r="AP46" s="234"/>
      <c r="AQ46" s="234"/>
      <c r="AR46" s="234"/>
      <c r="AS46" s="234"/>
      <c r="AT46" s="234"/>
      <c r="AU46" s="234"/>
      <c r="AV46" s="234"/>
      <c r="AW46" s="234"/>
      <c r="AX46" s="235"/>
    </row>
    <row r="47" spans="1:50" ht="15" customHeight="1">
      <c r="A47" s="193"/>
      <c r="B47" s="194"/>
      <c r="C47" s="194"/>
      <c r="D47" s="194"/>
      <c r="E47" s="194"/>
      <c r="F47" s="194"/>
      <c r="G47" s="194"/>
      <c r="H47" s="189"/>
      <c r="I47" s="198"/>
      <c r="J47" s="233" t="s">
        <v>65</v>
      </c>
      <c r="K47" s="234"/>
      <c r="L47" s="234"/>
      <c r="M47" s="234"/>
      <c r="N47" s="234"/>
      <c r="O47" s="234"/>
      <c r="P47" s="234"/>
      <c r="Q47" s="235"/>
      <c r="R47" s="328">
        <v>1700</v>
      </c>
      <c r="S47" s="329"/>
      <c r="T47" s="330"/>
      <c r="U47" s="328"/>
      <c r="V47" s="329"/>
      <c r="W47" s="330"/>
      <c r="X47" s="328">
        <f t="shared" si="2"/>
        <v>0</v>
      </c>
      <c r="Y47" s="329"/>
      <c r="Z47" s="329"/>
      <c r="AA47" s="329"/>
      <c r="AB47" s="330"/>
      <c r="AC47" s="233" t="s">
        <v>121</v>
      </c>
      <c r="AD47" s="234"/>
      <c r="AE47" s="234"/>
      <c r="AF47" s="234"/>
      <c r="AG47" s="234"/>
      <c r="AH47" s="234"/>
      <c r="AI47" s="234"/>
      <c r="AJ47" s="234"/>
      <c r="AK47" s="234"/>
      <c r="AL47" s="234"/>
      <c r="AM47" s="234"/>
      <c r="AN47" s="234"/>
      <c r="AO47" s="234"/>
      <c r="AP47" s="234"/>
      <c r="AQ47" s="234"/>
      <c r="AR47" s="234"/>
      <c r="AS47" s="234"/>
      <c r="AT47" s="234"/>
      <c r="AU47" s="234"/>
      <c r="AV47" s="234"/>
      <c r="AW47" s="234"/>
      <c r="AX47" s="235"/>
    </row>
    <row r="48" spans="1:50" ht="15" customHeight="1">
      <c r="A48" s="193"/>
      <c r="B48" s="194"/>
      <c r="C48" s="194"/>
      <c r="D48" s="194"/>
      <c r="E48" s="194"/>
      <c r="F48" s="194"/>
      <c r="G48" s="194"/>
      <c r="H48" s="189"/>
      <c r="I48" s="198"/>
      <c r="J48" s="233" t="s">
        <v>66</v>
      </c>
      <c r="K48" s="234"/>
      <c r="L48" s="234"/>
      <c r="M48" s="234"/>
      <c r="N48" s="234"/>
      <c r="O48" s="234"/>
      <c r="P48" s="234"/>
      <c r="Q48" s="235"/>
      <c r="R48" s="328">
        <v>520</v>
      </c>
      <c r="S48" s="329"/>
      <c r="T48" s="330"/>
      <c r="U48" s="328"/>
      <c r="V48" s="329"/>
      <c r="W48" s="330"/>
      <c r="X48" s="328">
        <f t="shared" si="2"/>
        <v>0</v>
      </c>
      <c r="Y48" s="329"/>
      <c r="Z48" s="329"/>
      <c r="AA48" s="329"/>
      <c r="AB48" s="330"/>
      <c r="AC48" s="233" t="s">
        <v>67</v>
      </c>
      <c r="AD48" s="234"/>
      <c r="AE48" s="234"/>
      <c r="AF48" s="234"/>
      <c r="AG48" s="234"/>
      <c r="AH48" s="234"/>
      <c r="AI48" s="234"/>
      <c r="AJ48" s="234"/>
      <c r="AK48" s="234"/>
      <c r="AL48" s="234"/>
      <c r="AM48" s="234"/>
      <c r="AN48" s="234"/>
      <c r="AO48" s="234"/>
      <c r="AP48" s="234"/>
      <c r="AQ48" s="234"/>
      <c r="AR48" s="234"/>
      <c r="AS48" s="234"/>
      <c r="AT48" s="234"/>
      <c r="AU48" s="234"/>
      <c r="AV48" s="234"/>
      <c r="AW48" s="234"/>
      <c r="AX48" s="235"/>
    </row>
    <row r="49" spans="1:50" ht="15" customHeight="1">
      <c r="A49" s="193"/>
      <c r="B49" s="194"/>
      <c r="C49" s="194"/>
      <c r="D49" s="194"/>
      <c r="E49" s="194"/>
      <c r="F49" s="194"/>
      <c r="G49" s="194"/>
      <c r="H49" s="189"/>
      <c r="I49" s="199"/>
      <c r="J49" s="233" t="s">
        <v>68</v>
      </c>
      <c r="K49" s="234"/>
      <c r="L49" s="234"/>
      <c r="M49" s="234"/>
      <c r="N49" s="234"/>
      <c r="O49" s="234"/>
      <c r="P49" s="234"/>
      <c r="Q49" s="235"/>
      <c r="R49" s="328">
        <v>180</v>
      </c>
      <c r="S49" s="329"/>
      <c r="T49" s="330"/>
      <c r="U49" s="328"/>
      <c r="V49" s="329"/>
      <c r="W49" s="330"/>
      <c r="X49" s="328">
        <f t="shared" si="2"/>
        <v>0</v>
      </c>
      <c r="Y49" s="329"/>
      <c r="Z49" s="329"/>
      <c r="AA49" s="329"/>
      <c r="AB49" s="330"/>
      <c r="AC49" s="233" t="s">
        <v>42</v>
      </c>
      <c r="AD49" s="234"/>
      <c r="AE49" s="234"/>
      <c r="AF49" s="234"/>
      <c r="AG49" s="234"/>
      <c r="AH49" s="234"/>
      <c r="AI49" s="234"/>
      <c r="AJ49" s="234"/>
      <c r="AK49" s="234"/>
      <c r="AL49" s="234"/>
      <c r="AM49" s="234"/>
      <c r="AN49" s="234"/>
      <c r="AO49" s="234"/>
      <c r="AP49" s="234"/>
      <c r="AQ49" s="234"/>
      <c r="AR49" s="234"/>
      <c r="AS49" s="234"/>
      <c r="AT49" s="234"/>
      <c r="AU49" s="234"/>
      <c r="AV49" s="234"/>
      <c r="AW49" s="234"/>
      <c r="AX49" s="235"/>
    </row>
    <row r="50" spans="1:50" ht="33" customHeight="1">
      <c r="A50" s="193"/>
      <c r="B50" s="194"/>
      <c r="C50" s="194"/>
      <c r="D50" s="194"/>
      <c r="E50" s="194"/>
      <c r="F50" s="194"/>
      <c r="G50" s="194"/>
      <c r="H50" s="189"/>
      <c r="I50" s="185"/>
      <c r="J50" s="327" t="s">
        <v>198</v>
      </c>
      <c r="K50" s="215"/>
      <c r="L50" s="215"/>
      <c r="M50" s="215"/>
      <c r="N50" s="215"/>
      <c r="O50" s="215"/>
      <c r="P50" s="215"/>
      <c r="Q50" s="216"/>
      <c r="R50" s="211">
        <v>600</v>
      </c>
      <c r="S50" s="212"/>
      <c r="T50" s="213"/>
      <c r="U50" s="211"/>
      <c r="V50" s="212"/>
      <c r="W50" s="213"/>
      <c r="X50" s="211">
        <f t="shared" si="2"/>
        <v>0</v>
      </c>
      <c r="Y50" s="212"/>
      <c r="Z50" s="212"/>
      <c r="AA50" s="212"/>
      <c r="AB50" s="213"/>
      <c r="AC50" s="214" t="s">
        <v>165</v>
      </c>
      <c r="AD50" s="215"/>
      <c r="AE50" s="215"/>
      <c r="AF50" s="215"/>
      <c r="AG50" s="215"/>
      <c r="AH50" s="215"/>
      <c r="AI50" s="215"/>
      <c r="AJ50" s="215"/>
      <c r="AK50" s="215"/>
      <c r="AL50" s="215"/>
      <c r="AM50" s="215"/>
      <c r="AN50" s="215"/>
      <c r="AO50" s="215"/>
      <c r="AP50" s="215"/>
      <c r="AQ50" s="215"/>
      <c r="AR50" s="215"/>
      <c r="AS50" s="215"/>
      <c r="AT50" s="215"/>
      <c r="AU50" s="215"/>
      <c r="AV50" s="215"/>
      <c r="AW50" s="215"/>
      <c r="AX50" s="216"/>
    </row>
    <row r="51" spans="1:50" ht="15" customHeight="1">
      <c r="A51" s="193"/>
      <c r="B51" s="194"/>
      <c r="C51" s="194"/>
      <c r="D51" s="194"/>
      <c r="E51" s="194"/>
      <c r="F51" s="194"/>
      <c r="G51" s="194"/>
      <c r="H51" s="189"/>
      <c r="I51" s="186"/>
      <c r="J51" s="214" t="s">
        <v>164</v>
      </c>
      <c r="K51" s="215"/>
      <c r="L51" s="215"/>
      <c r="M51" s="215"/>
      <c r="N51" s="215"/>
      <c r="O51" s="215"/>
      <c r="P51" s="215"/>
      <c r="Q51" s="216"/>
      <c r="R51" s="211">
        <v>210</v>
      </c>
      <c r="S51" s="212"/>
      <c r="T51" s="213"/>
      <c r="U51" s="211"/>
      <c r="V51" s="212"/>
      <c r="W51" s="213"/>
      <c r="X51" s="211">
        <f t="shared" si="2"/>
        <v>0</v>
      </c>
      <c r="Y51" s="212"/>
      <c r="Z51" s="212"/>
      <c r="AA51" s="212"/>
      <c r="AB51" s="213"/>
      <c r="AC51" s="214" t="s">
        <v>150</v>
      </c>
      <c r="AD51" s="215"/>
      <c r="AE51" s="215"/>
      <c r="AF51" s="215"/>
      <c r="AG51" s="215"/>
      <c r="AH51" s="215"/>
      <c r="AI51" s="215"/>
      <c r="AJ51" s="215"/>
      <c r="AK51" s="215"/>
      <c r="AL51" s="215"/>
      <c r="AM51" s="215"/>
      <c r="AN51" s="215"/>
      <c r="AO51" s="215"/>
      <c r="AP51" s="215"/>
      <c r="AQ51" s="215"/>
      <c r="AR51" s="215"/>
      <c r="AS51" s="215"/>
      <c r="AT51" s="215"/>
      <c r="AU51" s="215"/>
      <c r="AV51" s="215"/>
      <c r="AW51" s="215"/>
      <c r="AX51" s="216"/>
    </row>
    <row r="52" spans="1:50" ht="15" customHeight="1">
      <c r="A52" s="193"/>
      <c r="B52" s="194"/>
      <c r="C52" s="194"/>
      <c r="D52" s="194"/>
      <c r="E52" s="194"/>
      <c r="F52" s="194"/>
      <c r="G52" s="194"/>
      <c r="H52" s="189"/>
      <c r="I52" s="186"/>
      <c r="J52" s="214" t="s">
        <v>128</v>
      </c>
      <c r="K52" s="215"/>
      <c r="L52" s="215"/>
      <c r="M52" s="215"/>
      <c r="N52" s="215"/>
      <c r="O52" s="215"/>
      <c r="P52" s="215"/>
      <c r="Q52" s="216"/>
      <c r="R52" s="211">
        <v>135</v>
      </c>
      <c r="S52" s="212"/>
      <c r="T52" s="213"/>
      <c r="U52" s="211"/>
      <c r="V52" s="212"/>
      <c r="W52" s="213"/>
      <c r="X52" s="211">
        <f>R52*U52</f>
        <v>0</v>
      </c>
      <c r="Y52" s="212"/>
      <c r="Z52" s="212"/>
      <c r="AA52" s="212"/>
      <c r="AB52" s="213"/>
      <c r="AC52" s="214"/>
      <c r="AD52" s="215"/>
      <c r="AE52" s="215"/>
      <c r="AF52" s="215"/>
      <c r="AG52" s="215"/>
      <c r="AH52" s="215"/>
      <c r="AI52" s="215"/>
      <c r="AJ52" s="215"/>
      <c r="AK52" s="215"/>
      <c r="AL52" s="215"/>
      <c r="AM52" s="215"/>
      <c r="AN52" s="215"/>
      <c r="AO52" s="215"/>
      <c r="AP52" s="215"/>
      <c r="AQ52" s="215"/>
      <c r="AR52" s="215"/>
      <c r="AS52" s="215"/>
      <c r="AT52" s="215"/>
      <c r="AU52" s="215"/>
      <c r="AV52" s="215"/>
      <c r="AW52" s="215"/>
      <c r="AX52" s="216"/>
    </row>
    <row r="53" spans="1:50" ht="15" customHeight="1">
      <c r="A53" s="193"/>
      <c r="B53" s="194"/>
      <c r="C53" s="194"/>
      <c r="D53" s="194"/>
      <c r="E53" s="194"/>
      <c r="F53" s="194"/>
      <c r="G53" s="194"/>
      <c r="H53" s="189"/>
      <c r="I53" s="186"/>
      <c r="J53" s="214" t="s">
        <v>69</v>
      </c>
      <c r="K53" s="215"/>
      <c r="L53" s="215"/>
      <c r="M53" s="215"/>
      <c r="N53" s="215"/>
      <c r="O53" s="215"/>
      <c r="P53" s="215"/>
      <c r="Q53" s="216"/>
      <c r="R53" s="211">
        <v>200</v>
      </c>
      <c r="S53" s="212"/>
      <c r="T53" s="213"/>
      <c r="U53" s="211"/>
      <c r="V53" s="212"/>
      <c r="W53" s="213"/>
      <c r="X53" s="211">
        <f t="shared" si="2"/>
        <v>0</v>
      </c>
      <c r="Y53" s="212"/>
      <c r="Z53" s="212"/>
      <c r="AA53" s="212"/>
      <c r="AB53" s="213"/>
      <c r="AC53" s="214" t="s">
        <v>44</v>
      </c>
      <c r="AD53" s="215"/>
      <c r="AE53" s="215"/>
      <c r="AF53" s="215"/>
      <c r="AG53" s="215"/>
      <c r="AH53" s="215"/>
      <c r="AI53" s="215"/>
      <c r="AJ53" s="215"/>
      <c r="AK53" s="215"/>
      <c r="AL53" s="215"/>
      <c r="AM53" s="215"/>
      <c r="AN53" s="215"/>
      <c r="AO53" s="215"/>
      <c r="AP53" s="215"/>
      <c r="AQ53" s="215"/>
      <c r="AR53" s="215"/>
      <c r="AS53" s="215"/>
      <c r="AT53" s="215"/>
      <c r="AU53" s="215"/>
      <c r="AV53" s="215"/>
      <c r="AW53" s="215"/>
      <c r="AX53" s="216"/>
    </row>
    <row r="54" spans="1:50" ht="15" customHeight="1">
      <c r="A54" s="193"/>
      <c r="B54" s="194"/>
      <c r="C54" s="194"/>
      <c r="D54" s="194"/>
      <c r="E54" s="194"/>
      <c r="F54" s="194"/>
      <c r="G54" s="194"/>
      <c r="H54" s="189"/>
      <c r="I54" s="186"/>
      <c r="J54" s="214" t="s">
        <v>71</v>
      </c>
      <c r="K54" s="215"/>
      <c r="L54" s="215"/>
      <c r="M54" s="215"/>
      <c r="N54" s="215"/>
      <c r="O54" s="215"/>
      <c r="P54" s="215"/>
      <c r="Q54" s="216"/>
      <c r="R54" s="211">
        <v>170</v>
      </c>
      <c r="S54" s="212"/>
      <c r="T54" s="213"/>
      <c r="U54" s="211"/>
      <c r="V54" s="212"/>
      <c r="W54" s="213"/>
      <c r="X54" s="211">
        <f t="shared" si="2"/>
        <v>0</v>
      </c>
      <c r="Y54" s="212"/>
      <c r="Z54" s="212"/>
      <c r="AA54" s="212"/>
      <c r="AB54" s="213"/>
      <c r="AC54" s="214" t="s">
        <v>72</v>
      </c>
      <c r="AD54" s="215"/>
      <c r="AE54" s="215"/>
      <c r="AF54" s="215"/>
      <c r="AG54" s="215"/>
      <c r="AH54" s="215"/>
      <c r="AI54" s="215"/>
      <c r="AJ54" s="215"/>
      <c r="AK54" s="215"/>
      <c r="AL54" s="215"/>
      <c r="AM54" s="215"/>
      <c r="AN54" s="215"/>
      <c r="AO54" s="215"/>
      <c r="AP54" s="215"/>
      <c r="AQ54" s="215"/>
      <c r="AR54" s="215"/>
      <c r="AS54" s="215"/>
      <c r="AT54" s="215"/>
      <c r="AU54" s="215"/>
      <c r="AV54" s="215"/>
      <c r="AW54" s="215"/>
      <c r="AX54" s="216"/>
    </row>
    <row r="55" spans="1:50" ht="15" customHeight="1">
      <c r="A55" s="193"/>
      <c r="B55" s="194"/>
      <c r="C55" s="194"/>
      <c r="D55" s="194"/>
      <c r="E55" s="194"/>
      <c r="F55" s="194"/>
      <c r="G55" s="194"/>
      <c r="H55" s="189"/>
      <c r="I55" s="186"/>
      <c r="J55" s="214" t="s">
        <v>73</v>
      </c>
      <c r="K55" s="215"/>
      <c r="L55" s="215"/>
      <c r="M55" s="215"/>
      <c r="N55" s="215"/>
      <c r="O55" s="215"/>
      <c r="P55" s="215"/>
      <c r="Q55" s="216"/>
      <c r="R55" s="211">
        <v>140</v>
      </c>
      <c r="S55" s="212"/>
      <c r="T55" s="213"/>
      <c r="U55" s="211"/>
      <c r="V55" s="212"/>
      <c r="W55" s="213"/>
      <c r="X55" s="211">
        <f t="shared" si="2"/>
        <v>0</v>
      </c>
      <c r="Y55" s="212"/>
      <c r="Z55" s="212"/>
      <c r="AA55" s="212"/>
      <c r="AB55" s="213"/>
      <c r="AC55" s="214" t="s">
        <v>74</v>
      </c>
      <c r="AD55" s="215"/>
      <c r="AE55" s="215"/>
      <c r="AF55" s="215"/>
      <c r="AG55" s="215"/>
      <c r="AH55" s="215"/>
      <c r="AI55" s="215"/>
      <c r="AJ55" s="215"/>
      <c r="AK55" s="215"/>
      <c r="AL55" s="215"/>
      <c r="AM55" s="215"/>
      <c r="AN55" s="215"/>
      <c r="AO55" s="215"/>
      <c r="AP55" s="215"/>
      <c r="AQ55" s="215"/>
      <c r="AR55" s="215"/>
      <c r="AS55" s="215"/>
      <c r="AT55" s="215"/>
      <c r="AU55" s="215"/>
      <c r="AV55" s="215"/>
      <c r="AW55" s="215"/>
      <c r="AX55" s="216"/>
    </row>
    <row r="56" spans="1:50" ht="15" customHeight="1">
      <c r="A56" s="193"/>
      <c r="B56" s="194"/>
      <c r="C56" s="194"/>
      <c r="D56" s="194"/>
      <c r="E56" s="194"/>
      <c r="F56" s="194"/>
      <c r="G56" s="194"/>
      <c r="H56" s="189"/>
      <c r="I56" s="186"/>
      <c r="J56" s="214" t="s">
        <v>75</v>
      </c>
      <c r="K56" s="215"/>
      <c r="L56" s="215"/>
      <c r="M56" s="215"/>
      <c r="N56" s="215"/>
      <c r="O56" s="215"/>
      <c r="P56" s="215"/>
      <c r="Q56" s="216"/>
      <c r="R56" s="211">
        <v>150</v>
      </c>
      <c r="S56" s="212"/>
      <c r="T56" s="213"/>
      <c r="U56" s="211"/>
      <c r="V56" s="212"/>
      <c r="W56" s="213"/>
      <c r="X56" s="211">
        <f t="shared" si="2"/>
        <v>0</v>
      </c>
      <c r="Y56" s="212"/>
      <c r="Z56" s="212"/>
      <c r="AA56" s="212"/>
      <c r="AB56" s="213"/>
      <c r="AC56" s="214"/>
      <c r="AD56" s="215"/>
      <c r="AE56" s="215"/>
      <c r="AF56" s="215"/>
      <c r="AG56" s="215"/>
      <c r="AH56" s="215"/>
      <c r="AI56" s="215"/>
      <c r="AJ56" s="215"/>
      <c r="AK56" s="215"/>
      <c r="AL56" s="215"/>
      <c r="AM56" s="215"/>
      <c r="AN56" s="215"/>
      <c r="AO56" s="215"/>
      <c r="AP56" s="215"/>
      <c r="AQ56" s="215"/>
      <c r="AR56" s="215"/>
      <c r="AS56" s="215"/>
      <c r="AT56" s="215"/>
      <c r="AU56" s="215"/>
      <c r="AV56" s="215"/>
      <c r="AW56" s="215"/>
      <c r="AX56" s="216"/>
    </row>
    <row r="57" spans="1:50" ht="15" customHeight="1">
      <c r="A57" s="193"/>
      <c r="B57" s="194"/>
      <c r="C57" s="194"/>
      <c r="D57" s="194"/>
      <c r="E57" s="194"/>
      <c r="F57" s="194"/>
      <c r="G57" s="194"/>
      <c r="H57" s="189"/>
      <c r="I57" s="186"/>
      <c r="J57" s="214" t="s">
        <v>77</v>
      </c>
      <c r="K57" s="215"/>
      <c r="L57" s="215"/>
      <c r="M57" s="215"/>
      <c r="N57" s="215"/>
      <c r="O57" s="215"/>
      <c r="P57" s="215"/>
      <c r="Q57" s="216"/>
      <c r="R57" s="211">
        <v>60</v>
      </c>
      <c r="S57" s="212"/>
      <c r="T57" s="213"/>
      <c r="U57" s="211"/>
      <c r="V57" s="212"/>
      <c r="W57" s="213"/>
      <c r="X57" s="211">
        <f t="shared" si="2"/>
        <v>0</v>
      </c>
      <c r="Y57" s="212"/>
      <c r="Z57" s="212"/>
      <c r="AA57" s="212"/>
      <c r="AB57" s="213"/>
      <c r="AC57" s="214" t="s">
        <v>78</v>
      </c>
      <c r="AD57" s="215"/>
      <c r="AE57" s="215"/>
      <c r="AF57" s="215"/>
      <c r="AG57" s="215"/>
      <c r="AH57" s="215"/>
      <c r="AI57" s="215"/>
      <c r="AJ57" s="215"/>
      <c r="AK57" s="215"/>
      <c r="AL57" s="215"/>
      <c r="AM57" s="215"/>
      <c r="AN57" s="215"/>
      <c r="AO57" s="215"/>
      <c r="AP57" s="215"/>
      <c r="AQ57" s="215"/>
      <c r="AR57" s="215"/>
      <c r="AS57" s="215"/>
      <c r="AT57" s="215"/>
      <c r="AU57" s="215"/>
      <c r="AV57" s="215"/>
      <c r="AW57" s="215"/>
      <c r="AX57" s="216"/>
    </row>
    <row r="58" spans="1:50" ht="15" customHeight="1">
      <c r="A58" s="193"/>
      <c r="B58" s="194"/>
      <c r="C58" s="194"/>
      <c r="D58" s="194"/>
      <c r="E58" s="194"/>
      <c r="F58" s="194"/>
      <c r="G58" s="194"/>
      <c r="H58" s="189"/>
      <c r="I58" s="186"/>
      <c r="J58" s="214" t="s">
        <v>79</v>
      </c>
      <c r="K58" s="215"/>
      <c r="L58" s="215"/>
      <c r="M58" s="215"/>
      <c r="N58" s="215"/>
      <c r="O58" s="215"/>
      <c r="P58" s="215"/>
      <c r="Q58" s="216"/>
      <c r="R58" s="211">
        <v>620</v>
      </c>
      <c r="S58" s="212"/>
      <c r="T58" s="213"/>
      <c r="U58" s="211"/>
      <c r="V58" s="212"/>
      <c r="W58" s="213"/>
      <c r="X58" s="211">
        <f>R58*U58</f>
        <v>0</v>
      </c>
      <c r="Y58" s="212"/>
      <c r="Z58" s="212"/>
      <c r="AA58" s="212"/>
      <c r="AB58" s="213"/>
      <c r="AC58" s="214"/>
      <c r="AD58" s="215"/>
      <c r="AE58" s="215"/>
      <c r="AF58" s="215"/>
      <c r="AG58" s="215"/>
      <c r="AH58" s="215"/>
      <c r="AI58" s="215"/>
      <c r="AJ58" s="215"/>
      <c r="AK58" s="215"/>
      <c r="AL58" s="215"/>
      <c r="AM58" s="215"/>
      <c r="AN58" s="215"/>
      <c r="AO58" s="215"/>
      <c r="AP58" s="215"/>
      <c r="AQ58" s="215"/>
      <c r="AR58" s="215"/>
      <c r="AS58" s="215"/>
      <c r="AT58" s="215"/>
      <c r="AU58" s="215"/>
      <c r="AV58" s="215"/>
      <c r="AW58" s="215"/>
      <c r="AX58" s="216"/>
    </row>
    <row r="59" spans="1:50" ht="15" customHeight="1">
      <c r="A59" s="193"/>
      <c r="B59" s="194"/>
      <c r="C59" s="194"/>
      <c r="D59" s="194"/>
      <c r="E59" s="194"/>
      <c r="F59" s="194"/>
      <c r="G59" s="194"/>
      <c r="H59" s="189"/>
      <c r="I59" s="186"/>
      <c r="J59" s="214" t="s">
        <v>70</v>
      </c>
      <c r="K59" s="215"/>
      <c r="L59" s="215"/>
      <c r="M59" s="215"/>
      <c r="N59" s="215"/>
      <c r="O59" s="215"/>
      <c r="P59" s="215"/>
      <c r="Q59" s="216"/>
      <c r="R59" s="211">
        <v>40</v>
      </c>
      <c r="S59" s="212"/>
      <c r="T59" s="213"/>
      <c r="U59" s="211"/>
      <c r="V59" s="212"/>
      <c r="W59" s="213"/>
      <c r="X59" s="211">
        <f>R59*U59</f>
        <v>0</v>
      </c>
      <c r="Y59" s="212"/>
      <c r="Z59" s="212"/>
      <c r="AA59" s="212"/>
      <c r="AB59" s="213"/>
      <c r="AC59" s="214" t="s">
        <v>124</v>
      </c>
      <c r="AD59" s="215"/>
      <c r="AE59" s="215"/>
      <c r="AF59" s="215"/>
      <c r="AG59" s="215"/>
      <c r="AH59" s="215"/>
      <c r="AI59" s="215"/>
      <c r="AJ59" s="215"/>
      <c r="AK59" s="215"/>
      <c r="AL59" s="215"/>
      <c r="AM59" s="215"/>
      <c r="AN59" s="215"/>
      <c r="AO59" s="215"/>
      <c r="AP59" s="215"/>
      <c r="AQ59" s="215"/>
      <c r="AR59" s="215"/>
      <c r="AS59" s="215"/>
      <c r="AT59" s="215"/>
      <c r="AU59" s="215"/>
      <c r="AV59" s="215"/>
      <c r="AW59" s="215"/>
      <c r="AX59" s="216"/>
    </row>
    <row r="60" spans="1:50" ht="15" customHeight="1">
      <c r="A60" s="195"/>
      <c r="B60" s="196"/>
      <c r="C60" s="196"/>
      <c r="D60" s="196"/>
      <c r="E60" s="196"/>
      <c r="F60" s="196"/>
      <c r="G60" s="196"/>
      <c r="H60" s="190"/>
      <c r="I60" s="187"/>
      <c r="J60" s="214" t="s">
        <v>92</v>
      </c>
      <c r="K60" s="215"/>
      <c r="L60" s="215"/>
      <c r="M60" s="215"/>
      <c r="N60" s="215"/>
      <c r="O60" s="215"/>
      <c r="P60" s="215"/>
      <c r="Q60" s="216"/>
      <c r="R60" s="211">
        <v>40</v>
      </c>
      <c r="S60" s="212"/>
      <c r="T60" s="213"/>
      <c r="U60" s="211"/>
      <c r="V60" s="212"/>
      <c r="W60" s="213"/>
      <c r="X60" s="211">
        <f>R60*U60</f>
        <v>0</v>
      </c>
      <c r="Y60" s="212"/>
      <c r="Z60" s="212"/>
      <c r="AA60" s="212"/>
      <c r="AB60" s="213"/>
      <c r="AC60" s="214" t="s">
        <v>76</v>
      </c>
      <c r="AD60" s="215"/>
      <c r="AE60" s="215"/>
      <c r="AF60" s="215"/>
      <c r="AG60" s="215"/>
      <c r="AH60" s="215"/>
      <c r="AI60" s="215"/>
      <c r="AJ60" s="215"/>
      <c r="AK60" s="215"/>
      <c r="AL60" s="215"/>
      <c r="AM60" s="215"/>
      <c r="AN60" s="215"/>
      <c r="AO60" s="215"/>
      <c r="AP60" s="215"/>
      <c r="AQ60" s="215"/>
      <c r="AR60" s="215"/>
      <c r="AS60" s="215"/>
      <c r="AT60" s="215"/>
      <c r="AU60" s="215"/>
      <c r="AV60" s="215"/>
      <c r="AW60" s="215"/>
      <c r="AX60" s="216"/>
    </row>
    <row r="61" spans="1:50" ht="15" customHeight="1">
      <c r="A61" s="202" t="s">
        <v>33</v>
      </c>
      <c r="B61" s="203"/>
      <c r="C61" s="203"/>
      <c r="D61" s="203"/>
      <c r="E61" s="203"/>
      <c r="F61" s="203"/>
      <c r="G61" s="203"/>
      <c r="H61" s="312"/>
      <c r="I61" s="203"/>
      <c r="J61" s="203"/>
      <c r="K61" s="203"/>
      <c r="L61" s="203"/>
      <c r="M61" s="203"/>
      <c r="N61" s="203"/>
      <c r="O61" s="203"/>
      <c r="P61" s="203"/>
      <c r="Q61" s="203"/>
      <c r="R61" s="203"/>
      <c r="S61" s="203"/>
      <c r="T61" s="204"/>
      <c r="U61" s="205">
        <f>SUM(X19:AB60)</f>
        <v>0</v>
      </c>
      <c r="V61" s="206"/>
      <c r="W61" s="206"/>
      <c r="X61" s="206"/>
      <c r="Y61" s="206"/>
      <c r="Z61" s="206"/>
      <c r="AA61" s="206"/>
      <c r="AB61" s="207"/>
      <c r="AC61" s="266"/>
      <c r="AD61" s="267"/>
      <c r="AE61" s="267"/>
      <c r="AF61" s="267"/>
      <c r="AG61" s="267"/>
      <c r="AH61" s="267"/>
      <c r="AI61" s="267"/>
      <c r="AJ61" s="267"/>
      <c r="AK61" s="267"/>
      <c r="AL61" s="267"/>
      <c r="AM61" s="267"/>
      <c r="AN61" s="267"/>
      <c r="AO61" s="267"/>
      <c r="AP61" s="267"/>
      <c r="AQ61" s="267"/>
      <c r="AR61" s="267"/>
      <c r="AS61" s="267"/>
      <c r="AT61" s="267"/>
      <c r="AU61" s="267"/>
      <c r="AV61" s="267"/>
      <c r="AW61" s="267"/>
      <c r="AX61" s="268"/>
    </row>
    <row r="62" spans="1:50" s="49" customFormat="1" ht="15" customHeight="1">
      <c r="A62" s="318" t="s">
        <v>251</v>
      </c>
      <c r="B62" s="319"/>
      <c r="C62" s="319"/>
      <c r="D62" s="319"/>
      <c r="E62" s="319"/>
      <c r="F62" s="319"/>
      <c r="G62" s="320"/>
      <c r="H62" s="316" t="s">
        <v>80</v>
      </c>
      <c r="I62" s="317"/>
      <c r="J62" s="242" t="s">
        <v>93</v>
      </c>
      <c r="K62" s="243"/>
      <c r="L62" s="243"/>
      <c r="M62" s="243"/>
      <c r="N62" s="243"/>
      <c r="O62" s="243"/>
      <c r="P62" s="243"/>
      <c r="Q62" s="244"/>
      <c r="R62" s="230">
        <v>690</v>
      </c>
      <c r="S62" s="231"/>
      <c r="T62" s="232"/>
      <c r="U62" s="230"/>
      <c r="V62" s="231"/>
      <c r="W62" s="232"/>
      <c r="X62" s="230">
        <f t="shared" ref="X62:X71" si="6">R62*U62</f>
        <v>0</v>
      </c>
      <c r="Y62" s="231"/>
      <c r="Z62" s="231"/>
      <c r="AA62" s="231"/>
      <c r="AB62" s="232"/>
      <c r="AC62" s="242"/>
      <c r="AD62" s="243"/>
      <c r="AE62" s="243"/>
      <c r="AF62" s="243"/>
      <c r="AG62" s="243"/>
      <c r="AH62" s="243"/>
      <c r="AI62" s="243"/>
      <c r="AJ62" s="243"/>
      <c r="AK62" s="243"/>
      <c r="AL62" s="243"/>
      <c r="AM62" s="243"/>
      <c r="AN62" s="243"/>
      <c r="AO62" s="243"/>
      <c r="AP62" s="243"/>
      <c r="AQ62" s="243"/>
      <c r="AR62" s="243"/>
      <c r="AS62" s="243"/>
      <c r="AT62" s="243"/>
      <c r="AU62" s="243"/>
      <c r="AV62" s="243"/>
      <c r="AW62" s="243"/>
      <c r="AX62" s="244"/>
    </row>
    <row r="63" spans="1:50" s="49" customFormat="1" ht="15" customHeight="1">
      <c r="A63" s="321"/>
      <c r="B63" s="322"/>
      <c r="C63" s="322"/>
      <c r="D63" s="322"/>
      <c r="E63" s="322"/>
      <c r="F63" s="322"/>
      <c r="G63" s="323"/>
      <c r="H63" s="308"/>
      <c r="I63" s="309"/>
      <c r="J63" s="242" t="s">
        <v>94</v>
      </c>
      <c r="K63" s="243"/>
      <c r="L63" s="243"/>
      <c r="M63" s="243"/>
      <c r="N63" s="243"/>
      <c r="O63" s="243"/>
      <c r="P63" s="243"/>
      <c r="Q63" s="244"/>
      <c r="R63" s="230">
        <v>590</v>
      </c>
      <c r="S63" s="231"/>
      <c r="T63" s="232"/>
      <c r="U63" s="230"/>
      <c r="V63" s="231"/>
      <c r="W63" s="232"/>
      <c r="X63" s="230">
        <f t="shared" si="6"/>
        <v>0</v>
      </c>
      <c r="Y63" s="231"/>
      <c r="Z63" s="231"/>
      <c r="AA63" s="231"/>
      <c r="AB63" s="232"/>
      <c r="AC63" s="242"/>
      <c r="AD63" s="243"/>
      <c r="AE63" s="243"/>
      <c r="AF63" s="243"/>
      <c r="AG63" s="243"/>
      <c r="AH63" s="243"/>
      <c r="AI63" s="243"/>
      <c r="AJ63" s="243"/>
      <c r="AK63" s="243"/>
      <c r="AL63" s="243"/>
      <c r="AM63" s="243"/>
      <c r="AN63" s="243"/>
      <c r="AO63" s="243"/>
      <c r="AP63" s="243"/>
      <c r="AQ63" s="243"/>
      <c r="AR63" s="243"/>
      <c r="AS63" s="243"/>
      <c r="AT63" s="243"/>
      <c r="AU63" s="243"/>
      <c r="AV63" s="243"/>
      <c r="AW63" s="243"/>
      <c r="AX63" s="244"/>
    </row>
    <row r="64" spans="1:50" s="49" customFormat="1" ht="15" customHeight="1">
      <c r="A64" s="92"/>
      <c r="B64" s="93"/>
      <c r="C64" s="93"/>
      <c r="D64" s="93"/>
      <c r="E64" s="93"/>
      <c r="F64" s="93"/>
      <c r="G64" s="94"/>
      <c r="H64" s="308"/>
      <c r="I64" s="309"/>
      <c r="J64" s="242" t="s">
        <v>190</v>
      </c>
      <c r="K64" s="243"/>
      <c r="L64" s="243"/>
      <c r="M64" s="243"/>
      <c r="N64" s="243"/>
      <c r="O64" s="243"/>
      <c r="P64" s="243"/>
      <c r="Q64" s="244"/>
      <c r="R64" s="230">
        <v>460</v>
      </c>
      <c r="S64" s="231"/>
      <c r="T64" s="232"/>
      <c r="U64" s="230"/>
      <c r="V64" s="231"/>
      <c r="W64" s="232"/>
      <c r="X64" s="230">
        <f t="shared" si="6"/>
        <v>0</v>
      </c>
      <c r="Y64" s="231"/>
      <c r="Z64" s="231"/>
      <c r="AA64" s="231"/>
      <c r="AB64" s="232"/>
      <c r="AC64" s="242"/>
      <c r="AD64" s="243"/>
      <c r="AE64" s="243"/>
      <c r="AF64" s="243"/>
      <c r="AG64" s="243"/>
      <c r="AH64" s="243"/>
      <c r="AI64" s="243"/>
      <c r="AJ64" s="243"/>
      <c r="AK64" s="243"/>
      <c r="AL64" s="243"/>
      <c r="AM64" s="243"/>
      <c r="AN64" s="243"/>
      <c r="AO64" s="243"/>
      <c r="AP64" s="243"/>
      <c r="AQ64" s="243"/>
      <c r="AR64" s="243"/>
      <c r="AS64" s="243"/>
      <c r="AT64" s="243"/>
      <c r="AU64" s="243"/>
      <c r="AV64" s="243"/>
      <c r="AW64" s="243"/>
      <c r="AX64" s="244"/>
    </row>
    <row r="65" spans="1:50" s="49" customFormat="1" ht="15" customHeight="1">
      <c r="A65" s="324" t="s">
        <v>166</v>
      </c>
      <c r="B65" s="325"/>
      <c r="C65" s="325"/>
      <c r="D65" s="325"/>
      <c r="E65" s="325"/>
      <c r="F65" s="325"/>
      <c r="G65" s="326"/>
      <c r="H65" s="316" t="s">
        <v>81</v>
      </c>
      <c r="I65" s="317"/>
      <c r="J65" s="242" t="s">
        <v>93</v>
      </c>
      <c r="K65" s="243"/>
      <c r="L65" s="243"/>
      <c r="M65" s="243"/>
      <c r="N65" s="243"/>
      <c r="O65" s="243"/>
      <c r="P65" s="243"/>
      <c r="Q65" s="244"/>
      <c r="R65" s="230">
        <v>840</v>
      </c>
      <c r="S65" s="231"/>
      <c r="T65" s="232"/>
      <c r="U65" s="230"/>
      <c r="V65" s="231"/>
      <c r="W65" s="232"/>
      <c r="X65" s="230">
        <f t="shared" si="6"/>
        <v>0</v>
      </c>
      <c r="Y65" s="231"/>
      <c r="Z65" s="231"/>
      <c r="AA65" s="231"/>
      <c r="AB65" s="232"/>
      <c r="AC65" s="313"/>
      <c r="AD65" s="314"/>
      <c r="AE65" s="314"/>
      <c r="AF65" s="314"/>
      <c r="AG65" s="314"/>
      <c r="AH65" s="314"/>
      <c r="AI65" s="314"/>
      <c r="AJ65" s="314"/>
      <c r="AK65" s="314"/>
      <c r="AL65" s="314"/>
      <c r="AM65" s="314"/>
      <c r="AN65" s="314"/>
      <c r="AO65" s="314"/>
      <c r="AP65" s="314"/>
      <c r="AQ65" s="314"/>
      <c r="AR65" s="314"/>
      <c r="AS65" s="314"/>
      <c r="AT65" s="314"/>
      <c r="AU65" s="314"/>
      <c r="AV65" s="314"/>
      <c r="AW65" s="314"/>
      <c r="AX65" s="315"/>
    </row>
    <row r="66" spans="1:50" s="49" customFormat="1" ht="15" customHeight="1">
      <c r="A66" s="324"/>
      <c r="B66" s="325"/>
      <c r="C66" s="325"/>
      <c r="D66" s="325"/>
      <c r="E66" s="325"/>
      <c r="F66" s="325"/>
      <c r="G66" s="326"/>
      <c r="H66" s="308"/>
      <c r="I66" s="309"/>
      <c r="J66" s="242" t="s">
        <v>94</v>
      </c>
      <c r="K66" s="243"/>
      <c r="L66" s="243"/>
      <c r="M66" s="243"/>
      <c r="N66" s="243"/>
      <c r="O66" s="243"/>
      <c r="P66" s="243"/>
      <c r="Q66" s="244"/>
      <c r="R66" s="230">
        <v>720</v>
      </c>
      <c r="S66" s="231"/>
      <c r="T66" s="232"/>
      <c r="U66" s="230"/>
      <c r="V66" s="231"/>
      <c r="W66" s="232"/>
      <c r="X66" s="230">
        <f t="shared" si="6"/>
        <v>0</v>
      </c>
      <c r="Y66" s="231"/>
      <c r="Z66" s="231"/>
      <c r="AA66" s="231"/>
      <c r="AB66" s="232"/>
      <c r="AC66" s="242"/>
      <c r="AD66" s="243"/>
      <c r="AE66" s="243"/>
      <c r="AF66" s="243"/>
      <c r="AG66" s="243"/>
      <c r="AH66" s="243"/>
      <c r="AI66" s="243"/>
      <c r="AJ66" s="243"/>
      <c r="AK66" s="243"/>
      <c r="AL66" s="243"/>
      <c r="AM66" s="243"/>
      <c r="AN66" s="243"/>
      <c r="AO66" s="243"/>
      <c r="AP66" s="243"/>
      <c r="AQ66" s="243"/>
      <c r="AR66" s="243"/>
      <c r="AS66" s="243"/>
      <c r="AT66" s="243"/>
      <c r="AU66" s="243"/>
      <c r="AV66" s="243"/>
      <c r="AW66" s="243"/>
      <c r="AX66" s="244"/>
    </row>
    <row r="67" spans="1:50" s="49" customFormat="1" ht="15" customHeight="1">
      <c r="A67" s="324"/>
      <c r="B67" s="325"/>
      <c r="C67" s="325"/>
      <c r="D67" s="325"/>
      <c r="E67" s="325"/>
      <c r="F67" s="325"/>
      <c r="G67" s="326"/>
      <c r="H67" s="310"/>
      <c r="I67" s="311"/>
      <c r="J67" s="242" t="s">
        <v>190</v>
      </c>
      <c r="K67" s="243"/>
      <c r="L67" s="243"/>
      <c r="M67" s="243"/>
      <c r="N67" s="243"/>
      <c r="O67" s="243"/>
      <c r="P67" s="243"/>
      <c r="Q67" s="244"/>
      <c r="R67" s="230">
        <v>540</v>
      </c>
      <c r="S67" s="231"/>
      <c r="T67" s="232"/>
      <c r="U67" s="230"/>
      <c r="V67" s="231"/>
      <c r="W67" s="232"/>
      <c r="X67" s="230">
        <f t="shared" si="6"/>
        <v>0</v>
      </c>
      <c r="Y67" s="231"/>
      <c r="Z67" s="231"/>
      <c r="AA67" s="231"/>
      <c r="AB67" s="232"/>
      <c r="AC67" s="242"/>
      <c r="AD67" s="243"/>
      <c r="AE67" s="243"/>
      <c r="AF67" s="243"/>
      <c r="AG67" s="243"/>
      <c r="AH67" s="243"/>
      <c r="AI67" s="243"/>
      <c r="AJ67" s="243"/>
      <c r="AK67" s="243"/>
      <c r="AL67" s="243"/>
      <c r="AM67" s="243"/>
      <c r="AN67" s="243"/>
      <c r="AO67" s="243"/>
      <c r="AP67" s="243"/>
      <c r="AQ67" s="243"/>
      <c r="AR67" s="243"/>
      <c r="AS67" s="243"/>
      <c r="AT67" s="243"/>
      <c r="AU67" s="243"/>
      <c r="AV67" s="243"/>
      <c r="AW67" s="243"/>
      <c r="AX67" s="244"/>
    </row>
    <row r="68" spans="1:50" s="49" customFormat="1" ht="15" customHeight="1">
      <c r="A68" s="305"/>
      <c r="B68" s="306"/>
      <c r="C68" s="306"/>
      <c r="D68" s="306"/>
      <c r="E68" s="306"/>
      <c r="F68" s="306"/>
      <c r="G68" s="307"/>
      <c r="H68" s="308" t="s">
        <v>82</v>
      </c>
      <c r="I68" s="309"/>
      <c r="J68" s="242" t="s">
        <v>95</v>
      </c>
      <c r="K68" s="243"/>
      <c r="L68" s="243"/>
      <c r="M68" s="243"/>
      <c r="N68" s="243"/>
      <c r="O68" s="243"/>
      <c r="P68" s="243"/>
      <c r="Q68" s="244"/>
      <c r="R68" s="230">
        <v>940</v>
      </c>
      <c r="S68" s="231"/>
      <c r="T68" s="232"/>
      <c r="U68" s="230"/>
      <c r="V68" s="231"/>
      <c r="W68" s="232"/>
      <c r="X68" s="230">
        <f t="shared" si="6"/>
        <v>0</v>
      </c>
      <c r="Y68" s="231"/>
      <c r="Z68" s="231"/>
      <c r="AA68" s="231"/>
      <c r="AB68" s="232"/>
      <c r="AC68" s="242"/>
      <c r="AD68" s="243"/>
      <c r="AE68" s="243"/>
      <c r="AF68" s="243"/>
      <c r="AG68" s="243"/>
      <c r="AH68" s="243"/>
      <c r="AI68" s="243"/>
      <c r="AJ68" s="243"/>
      <c r="AK68" s="243"/>
      <c r="AL68" s="243"/>
      <c r="AM68" s="243"/>
      <c r="AN68" s="243"/>
      <c r="AO68" s="243"/>
      <c r="AP68" s="243"/>
      <c r="AQ68" s="243"/>
      <c r="AR68" s="243"/>
      <c r="AS68" s="243"/>
      <c r="AT68" s="243"/>
      <c r="AU68" s="243"/>
      <c r="AV68" s="243"/>
      <c r="AW68" s="243"/>
      <c r="AX68" s="244"/>
    </row>
    <row r="69" spans="1:50" s="49" customFormat="1" ht="15" customHeight="1">
      <c r="A69" s="305"/>
      <c r="B69" s="306"/>
      <c r="C69" s="306"/>
      <c r="D69" s="306"/>
      <c r="E69" s="306"/>
      <c r="F69" s="306"/>
      <c r="G69" s="307"/>
      <c r="H69" s="308"/>
      <c r="I69" s="309"/>
      <c r="J69" s="242" t="s">
        <v>94</v>
      </c>
      <c r="K69" s="243"/>
      <c r="L69" s="243"/>
      <c r="M69" s="243"/>
      <c r="N69" s="243"/>
      <c r="O69" s="243"/>
      <c r="P69" s="243"/>
      <c r="Q69" s="244"/>
      <c r="R69" s="230">
        <v>790</v>
      </c>
      <c r="S69" s="231"/>
      <c r="T69" s="232"/>
      <c r="U69" s="230"/>
      <c r="V69" s="231"/>
      <c r="W69" s="232"/>
      <c r="X69" s="230">
        <f t="shared" si="6"/>
        <v>0</v>
      </c>
      <c r="Y69" s="231"/>
      <c r="Z69" s="231"/>
      <c r="AA69" s="231"/>
      <c r="AB69" s="232"/>
      <c r="AC69" s="242"/>
      <c r="AD69" s="243"/>
      <c r="AE69" s="243"/>
      <c r="AF69" s="243"/>
      <c r="AG69" s="243"/>
      <c r="AH69" s="243"/>
      <c r="AI69" s="243"/>
      <c r="AJ69" s="243"/>
      <c r="AK69" s="243"/>
      <c r="AL69" s="243"/>
      <c r="AM69" s="243"/>
      <c r="AN69" s="243"/>
      <c r="AO69" s="243"/>
      <c r="AP69" s="243"/>
      <c r="AQ69" s="243"/>
      <c r="AR69" s="243"/>
      <c r="AS69" s="243"/>
      <c r="AT69" s="243"/>
      <c r="AU69" s="243"/>
      <c r="AV69" s="243"/>
      <c r="AW69" s="243"/>
      <c r="AX69" s="244"/>
    </row>
    <row r="70" spans="1:50" s="49" customFormat="1" ht="15" customHeight="1">
      <c r="A70" s="302"/>
      <c r="B70" s="303"/>
      <c r="C70" s="303"/>
      <c r="D70" s="303"/>
      <c r="E70" s="303"/>
      <c r="F70" s="303"/>
      <c r="G70" s="304"/>
      <c r="H70" s="310"/>
      <c r="I70" s="311"/>
      <c r="J70" s="242" t="s">
        <v>190</v>
      </c>
      <c r="K70" s="243"/>
      <c r="L70" s="243"/>
      <c r="M70" s="243"/>
      <c r="N70" s="243"/>
      <c r="O70" s="243"/>
      <c r="P70" s="243"/>
      <c r="Q70" s="244"/>
      <c r="R70" s="230">
        <v>580</v>
      </c>
      <c r="S70" s="231"/>
      <c r="T70" s="232"/>
      <c r="U70" s="230"/>
      <c r="V70" s="231"/>
      <c r="W70" s="232"/>
      <c r="X70" s="230">
        <f t="shared" si="6"/>
        <v>0</v>
      </c>
      <c r="Y70" s="231"/>
      <c r="Z70" s="231"/>
      <c r="AA70" s="231"/>
      <c r="AB70" s="232"/>
      <c r="AC70" s="242"/>
      <c r="AD70" s="243"/>
      <c r="AE70" s="243"/>
      <c r="AF70" s="243"/>
      <c r="AG70" s="243"/>
      <c r="AH70" s="243"/>
      <c r="AI70" s="243"/>
      <c r="AJ70" s="243"/>
      <c r="AK70" s="243"/>
      <c r="AL70" s="243"/>
      <c r="AM70" s="243"/>
      <c r="AN70" s="243"/>
      <c r="AO70" s="243"/>
      <c r="AP70" s="243"/>
      <c r="AQ70" s="243"/>
      <c r="AR70" s="243"/>
      <c r="AS70" s="243"/>
      <c r="AT70" s="243"/>
      <c r="AU70" s="243"/>
      <c r="AV70" s="243"/>
      <c r="AW70" s="243"/>
      <c r="AX70" s="244"/>
    </row>
    <row r="71" spans="1:50" ht="15" customHeight="1">
      <c r="A71" s="382" t="s">
        <v>200</v>
      </c>
      <c r="B71" s="383"/>
      <c r="C71" s="383"/>
      <c r="D71" s="383"/>
      <c r="E71" s="383"/>
      <c r="F71" s="383"/>
      <c r="G71" s="383"/>
      <c r="H71" s="383"/>
      <c r="I71" s="384"/>
      <c r="J71" s="385" t="s">
        <v>293</v>
      </c>
      <c r="K71" s="386"/>
      <c r="L71" s="386"/>
      <c r="M71" s="386"/>
      <c r="N71" s="386"/>
      <c r="O71" s="386"/>
      <c r="P71" s="386"/>
      <c r="Q71" s="387"/>
      <c r="R71" s="388">
        <v>3500</v>
      </c>
      <c r="S71" s="389"/>
      <c r="T71" s="390"/>
      <c r="U71" s="388"/>
      <c r="V71" s="389"/>
      <c r="W71" s="390"/>
      <c r="X71" s="388">
        <f t="shared" si="6"/>
        <v>0</v>
      </c>
      <c r="Y71" s="389"/>
      <c r="Z71" s="389"/>
      <c r="AA71" s="389"/>
      <c r="AB71" s="390"/>
      <c r="AC71" s="385" t="s">
        <v>294</v>
      </c>
      <c r="AD71" s="386"/>
      <c r="AE71" s="386"/>
      <c r="AF71" s="386"/>
      <c r="AG71" s="386"/>
      <c r="AH71" s="386"/>
      <c r="AI71" s="386"/>
      <c r="AJ71" s="386"/>
      <c r="AK71" s="386"/>
      <c r="AL71" s="386"/>
      <c r="AM71" s="386"/>
      <c r="AN71" s="386"/>
      <c r="AO71" s="386"/>
      <c r="AP71" s="386"/>
      <c r="AQ71" s="386"/>
      <c r="AR71" s="386"/>
      <c r="AS71" s="386"/>
      <c r="AT71" s="386"/>
      <c r="AU71" s="386"/>
      <c r="AV71" s="386"/>
      <c r="AW71" s="386"/>
      <c r="AX71" s="387"/>
    </row>
    <row r="72" spans="1:50" ht="15" customHeight="1">
      <c r="A72" s="391" t="s">
        <v>201</v>
      </c>
      <c r="B72" s="380"/>
      <c r="C72" s="380"/>
      <c r="D72" s="380"/>
      <c r="E72" s="380"/>
      <c r="F72" s="380"/>
      <c r="G72" s="380"/>
      <c r="H72" s="380"/>
      <c r="I72" s="381"/>
      <c r="J72" s="233"/>
      <c r="K72" s="234"/>
      <c r="L72" s="234"/>
      <c r="M72" s="234"/>
      <c r="N72" s="234"/>
      <c r="O72" s="234"/>
      <c r="P72" s="234"/>
      <c r="Q72" s="235"/>
      <c r="R72" s="328"/>
      <c r="S72" s="329"/>
      <c r="T72" s="330"/>
      <c r="U72" s="328"/>
      <c r="V72" s="329"/>
      <c r="W72" s="330"/>
      <c r="X72" s="328"/>
      <c r="Y72" s="329"/>
      <c r="Z72" s="329"/>
      <c r="AA72" s="329"/>
      <c r="AB72" s="330"/>
      <c r="AC72" s="233"/>
      <c r="AD72" s="234"/>
      <c r="AE72" s="234"/>
      <c r="AF72" s="234"/>
      <c r="AG72" s="234"/>
      <c r="AH72" s="234"/>
      <c r="AI72" s="234"/>
      <c r="AJ72" s="234"/>
      <c r="AK72" s="234"/>
      <c r="AL72" s="234"/>
      <c r="AM72" s="234"/>
      <c r="AN72" s="234"/>
      <c r="AO72" s="234"/>
      <c r="AP72" s="234"/>
      <c r="AQ72" s="234"/>
      <c r="AR72" s="234"/>
      <c r="AS72" s="234"/>
      <c r="AT72" s="234"/>
      <c r="AU72" s="234"/>
      <c r="AV72" s="234"/>
      <c r="AW72" s="234"/>
      <c r="AX72" s="235"/>
    </row>
    <row r="73" spans="1:50" ht="15" customHeight="1">
      <c r="A73" s="379" t="s">
        <v>202</v>
      </c>
      <c r="B73" s="380"/>
      <c r="C73" s="380"/>
      <c r="D73" s="380"/>
      <c r="E73" s="380"/>
      <c r="F73" s="380"/>
      <c r="G73" s="380"/>
      <c r="H73" s="380"/>
      <c r="I73" s="381"/>
      <c r="J73" s="233"/>
      <c r="K73" s="234"/>
      <c r="L73" s="234"/>
      <c r="M73" s="234"/>
      <c r="N73" s="234"/>
      <c r="O73" s="234"/>
      <c r="P73" s="234"/>
      <c r="Q73" s="235"/>
      <c r="R73" s="328"/>
      <c r="S73" s="329"/>
      <c r="T73" s="330"/>
      <c r="U73" s="328"/>
      <c r="V73" s="329"/>
      <c r="W73" s="330"/>
      <c r="X73" s="328"/>
      <c r="Y73" s="329"/>
      <c r="Z73" s="329"/>
      <c r="AA73" s="329"/>
      <c r="AB73" s="330"/>
      <c r="AC73" s="233"/>
      <c r="AD73" s="234"/>
      <c r="AE73" s="234"/>
      <c r="AF73" s="234"/>
      <c r="AG73" s="234"/>
      <c r="AH73" s="234"/>
      <c r="AI73" s="234"/>
      <c r="AJ73" s="234"/>
      <c r="AK73" s="234"/>
      <c r="AL73" s="234"/>
      <c r="AM73" s="234"/>
      <c r="AN73" s="234"/>
      <c r="AO73" s="234"/>
      <c r="AP73" s="234"/>
      <c r="AQ73" s="234"/>
      <c r="AR73" s="234"/>
      <c r="AS73" s="234"/>
      <c r="AT73" s="234"/>
      <c r="AU73" s="234"/>
      <c r="AV73" s="234"/>
      <c r="AW73" s="234"/>
      <c r="AX73" s="235"/>
    </row>
    <row r="74" spans="1:50" ht="15" customHeight="1">
      <c r="A74" s="176" t="s">
        <v>83</v>
      </c>
      <c r="B74" s="177"/>
      <c r="C74" s="177"/>
      <c r="D74" s="177"/>
      <c r="E74" s="177"/>
      <c r="F74" s="177"/>
      <c r="G74" s="178"/>
      <c r="H74" s="294" t="s">
        <v>80</v>
      </c>
      <c r="I74" s="295"/>
      <c r="J74" s="227" t="s">
        <v>96</v>
      </c>
      <c r="K74" s="228"/>
      <c r="L74" s="228"/>
      <c r="M74" s="228"/>
      <c r="N74" s="228"/>
      <c r="O74" s="228"/>
      <c r="P74" s="228"/>
      <c r="Q74" s="229"/>
      <c r="R74" s="230">
        <v>450</v>
      </c>
      <c r="S74" s="231"/>
      <c r="T74" s="232"/>
      <c r="U74" s="230"/>
      <c r="V74" s="231"/>
      <c r="W74" s="232"/>
      <c r="X74" s="230">
        <f t="shared" ref="X74:X78" si="7">R74*U74</f>
        <v>0</v>
      </c>
      <c r="Y74" s="231"/>
      <c r="Z74" s="231"/>
      <c r="AA74" s="231"/>
      <c r="AB74" s="232"/>
      <c r="AC74" s="227" t="s">
        <v>295</v>
      </c>
      <c r="AD74" s="228"/>
      <c r="AE74" s="228"/>
      <c r="AF74" s="228"/>
      <c r="AG74" s="228"/>
      <c r="AH74" s="228"/>
      <c r="AI74" s="228"/>
      <c r="AJ74" s="228"/>
      <c r="AK74" s="228"/>
      <c r="AL74" s="228"/>
      <c r="AM74" s="228"/>
      <c r="AN74" s="228"/>
      <c r="AO74" s="228"/>
      <c r="AP74" s="228"/>
      <c r="AQ74" s="228"/>
      <c r="AR74" s="228"/>
      <c r="AS74" s="228"/>
      <c r="AT74" s="228"/>
      <c r="AU74" s="228"/>
      <c r="AV74" s="228"/>
      <c r="AW74" s="228"/>
      <c r="AX74" s="229"/>
    </row>
    <row r="75" spans="1:50" ht="15" customHeight="1">
      <c r="A75" s="291" t="s">
        <v>154</v>
      </c>
      <c r="B75" s="292"/>
      <c r="C75" s="292"/>
      <c r="D75" s="292"/>
      <c r="E75" s="292"/>
      <c r="F75" s="292"/>
      <c r="G75" s="293"/>
      <c r="H75" s="294"/>
      <c r="I75" s="295"/>
      <c r="J75" s="227" t="s">
        <v>97</v>
      </c>
      <c r="K75" s="228"/>
      <c r="L75" s="228"/>
      <c r="M75" s="228"/>
      <c r="N75" s="228"/>
      <c r="O75" s="228"/>
      <c r="P75" s="228"/>
      <c r="Q75" s="229"/>
      <c r="R75" s="230">
        <v>450</v>
      </c>
      <c r="S75" s="231"/>
      <c r="T75" s="232"/>
      <c r="U75" s="230"/>
      <c r="V75" s="231"/>
      <c r="W75" s="232"/>
      <c r="X75" s="230">
        <f t="shared" si="7"/>
        <v>0</v>
      </c>
      <c r="Y75" s="231"/>
      <c r="Z75" s="231"/>
      <c r="AA75" s="231"/>
      <c r="AB75" s="232"/>
      <c r="AC75" s="227" t="s">
        <v>147</v>
      </c>
      <c r="AD75" s="228"/>
      <c r="AE75" s="228"/>
      <c r="AF75" s="228"/>
      <c r="AG75" s="228"/>
      <c r="AH75" s="228"/>
      <c r="AI75" s="228"/>
      <c r="AJ75" s="228"/>
      <c r="AK75" s="228"/>
      <c r="AL75" s="228"/>
      <c r="AM75" s="228"/>
      <c r="AN75" s="228"/>
      <c r="AO75" s="228"/>
      <c r="AP75" s="228"/>
      <c r="AQ75" s="228"/>
      <c r="AR75" s="228"/>
      <c r="AS75" s="228"/>
      <c r="AT75" s="228"/>
      <c r="AU75" s="228"/>
      <c r="AV75" s="228"/>
      <c r="AW75" s="228"/>
      <c r="AX75" s="229"/>
    </row>
    <row r="76" spans="1:50" ht="15.75" customHeight="1">
      <c r="A76" s="291" t="s">
        <v>155</v>
      </c>
      <c r="B76" s="292"/>
      <c r="C76" s="292"/>
      <c r="D76" s="292"/>
      <c r="E76" s="292"/>
      <c r="F76" s="292"/>
      <c r="G76" s="293"/>
      <c r="H76" s="294" t="s">
        <v>156</v>
      </c>
      <c r="I76" s="295"/>
      <c r="J76" s="227" t="s">
        <v>137</v>
      </c>
      <c r="K76" s="228"/>
      <c r="L76" s="228"/>
      <c r="M76" s="228"/>
      <c r="N76" s="228"/>
      <c r="O76" s="228"/>
      <c r="P76" s="228"/>
      <c r="Q76" s="229"/>
      <c r="R76" s="230">
        <v>500</v>
      </c>
      <c r="S76" s="231"/>
      <c r="T76" s="232"/>
      <c r="U76" s="230"/>
      <c r="V76" s="231"/>
      <c r="W76" s="232"/>
      <c r="X76" s="230">
        <f t="shared" si="7"/>
        <v>0</v>
      </c>
      <c r="Y76" s="231"/>
      <c r="Z76" s="231"/>
      <c r="AA76" s="231"/>
      <c r="AB76" s="232"/>
      <c r="AC76" s="227" t="s">
        <v>148</v>
      </c>
      <c r="AD76" s="228"/>
      <c r="AE76" s="228"/>
      <c r="AF76" s="228"/>
      <c r="AG76" s="228"/>
      <c r="AH76" s="228"/>
      <c r="AI76" s="228"/>
      <c r="AJ76" s="228"/>
      <c r="AK76" s="228"/>
      <c r="AL76" s="228"/>
      <c r="AM76" s="228"/>
      <c r="AN76" s="228"/>
      <c r="AO76" s="228"/>
      <c r="AP76" s="228"/>
      <c r="AQ76" s="228"/>
      <c r="AR76" s="228"/>
      <c r="AS76" s="228"/>
      <c r="AT76" s="228"/>
      <c r="AU76" s="228"/>
      <c r="AV76" s="228"/>
      <c r="AW76" s="228"/>
      <c r="AX76" s="229"/>
    </row>
    <row r="77" spans="1:50" ht="15" customHeight="1">
      <c r="A77" s="296" t="s">
        <v>296</v>
      </c>
      <c r="B77" s="297"/>
      <c r="C77" s="297"/>
      <c r="D77" s="297"/>
      <c r="E77" s="297"/>
      <c r="F77" s="297"/>
      <c r="G77" s="298"/>
      <c r="H77" s="294"/>
      <c r="I77" s="295"/>
      <c r="J77" s="227" t="s">
        <v>153</v>
      </c>
      <c r="K77" s="228"/>
      <c r="L77" s="228"/>
      <c r="M77" s="228"/>
      <c r="N77" s="228"/>
      <c r="O77" s="228"/>
      <c r="P77" s="228"/>
      <c r="Q77" s="229"/>
      <c r="R77" s="230">
        <v>600</v>
      </c>
      <c r="S77" s="231"/>
      <c r="T77" s="232"/>
      <c r="U77" s="230"/>
      <c r="V77" s="231"/>
      <c r="W77" s="232"/>
      <c r="X77" s="230">
        <f t="shared" si="7"/>
        <v>0</v>
      </c>
      <c r="Y77" s="231"/>
      <c r="Z77" s="231"/>
      <c r="AA77" s="231"/>
      <c r="AB77" s="232"/>
      <c r="AC77" s="227" t="s">
        <v>149</v>
      </c>
      <c r="AD77" s="228"/>
      <c r="AE77" s="228"/>
      <c r="AF77" s="228"/>
      <c r="AG77" s="228"/>
      <c r="AH77" s="228"/>
      <c r="AI77" s="228"/>
      <c r="AJ77" s="228"/>
      <c r="AK77" s="228"/>
      <c r="AL77" s="228"/>
      <c r="AM77" s="228"/>
      <c r="AN77" s="228"/>
      <c r="AO77" s="228"/>
      <c r="AP77" s="228"/>
      <c r="AQ77" s="228"/>
      <c r="AR77" s="228"/>
      <c r="AS77" s="228"/>
      <c r="AT77" s="228"/>
      <c r="AU77" s="228"/>
      <c r="AV77" s="228"/>
      <c r="AW77" s="228"/>
      <c r="AX77" s="229"/>
    </row>
    <row r="78" spans="1:50" ht="29.45" customHeight="1">
      <c r="A78" s="299"/>
      <c r="B78" s="300"/>
      <c r="C78" s="300"/>
      <c r="D78" s="300"/>
      <c r="E78" s="300"/>
      <c r="F78" s="300"/>
      <c r="G78" s="301"/>
      <c r="H78" s="294"/>
      <c r="I78" s="295"/>
      <c r="J78" s="227" t="s">
        <v>98</v>
      </c>
      <c r="K78" s="228"/>
      <c r="L78" s="228"/>
      <c r="M78" s="228"/>
      <c r="N78" s="228"/>
      <c r="O78" s="228"/>
      <c r="P78" s="228"/>
      <c r="Q78" s="229"/>
      <c r="R78" s="230">
        <v>500</v>
      </c>
      <c r="S78" s="231"/>
      <c r="T78" s="232"/>
      <c r="U78" s="230"/>
      <c r="V78" s="231"/>
      <c r="W78" s="232"/>
      <c r="X78" s="230">
        <f t="shared" si="7"/>
        <v>0</v>
      </c>
      <c r="Y78" s="231"/>
      <c r="Z78" s="231"/>
      <c r="AA78" s="231"/>
      <c r="AB78" s="232"/>
      <c r="AC78" s="227" t="s">
        <v>167</v>
      </c>
      <c r="AD78" s="228"/>
      <c r="AE78" s="228"/>
      <c r="AF78" s="228"/>
      <c r="AG78" s="228"/>
      <c r="AH78" s="228"/>
      <c r="AI78" s="228"/>
      <c r="AJ78" s="228"/>
      <c r="AK78" s="228"/>
      <c r="AL78" s="228"/>
      <c r="AM78" s="228"/>
      <c r="AN78" s="228"/>
      <c r="AO78" s="228"/>
      <c r="AP78" s="228"/>
      <c r="AQ78" s="228"/>
      <c r="AR78" s="228"/>
      <c r="AS78" s="228"/>
      <c r="AT78" s="228"/>
      <c r="AU78" s="228"/>
      <c r="AV78" s="228"/>
      <c r="AW78" s="228"/>
      <c r="AX78" s="229"/>
    </row>
    <row r="79" spans="1:50" ht="15" customHeight="1">
      <c r="A79" s="287" t="s">
        <v>288</v>
      </c>
      <c r="B79" s="288"/>
      <c r="C79" s="288"/>
      <c r="D79" s="288"/>
      <c r="E79" s="288"/>
      <c r="F79" s="288"/>
      <c r="G79" s="288"/>
      <c r="H79" s="288"/>
      <c r="I79" s="185" t="s">
        <v>278</v>
      </c>
      <c r="J79" s="248" t="s">
        <v>191</v>
      </c>
      <c r="K79" s="249"/>
      <c r="L79" s="249"/>
      <c r="M79" s="249"/>
      <c r="N79" s="249"/>
      <c r="O79" s="249"/>
      <c r="P79" s="249"/>
      <c r="Q79" s="250"/>
      <c r="R79" s="254">
        <v>3520</v>
      </c>
      <c r="S79" s="255"/>
      <c r="T79" s="256"/>
      <c r="U79" s="254"/>
      <c r="V79" s="255"/>
      <c r="W79" s="256"/>
      <c r="X79" s="254">
        <f>R79*U79</f>
        <v>0</v>
      </c>
      <c r="Y79" s="255"/>
      <c r="Z79" s="255"/>
      <c r="AA79" s="255"/>
      <c r="AB79" s="256"/>
      <c r="AC79" s="260" t="s">
        <v>100</v>
      </c>
      <c r="AD79" s="261"/>
      <c r="AE79" s="261"/>
      <c r="AF79" s="261"/>
      <c r="AG79" s="261"/>
      <c r="AH79" s="261"/>
      <c r="AI79" s="261"/>
      <c r="AJ79" s="261"/>
      <c r="AK79" s="261"/>
      <c r="AL79" s="261"/>
      <c r="AM79" s="261"/>
      <c r="AN79" s="261"/>
      <c r="AO79" s="261"/>
      <c r="AP79" s="261"/>
      <c r="AQ79" s="261"/>
      <c r="AR79" s="261"/>
      <c r="AS79" s="261"/>
      <c r="AT79" s="261"/>
      <c r="AU79" s="261"/>
      <c r="AV79" s="261"/>
      <c r="AW79" s="261"/>
      <c r="AX79" s="262"/>
    </row>
    <row r="80" spans="1:50" ht="15" customHeight="1">
      <c r="A80" s="287"/>
      <c r="B80" s="288"/>
      <c r="C80" s="288"/>
      <c r="D80" s="288"/>
      <c r="E80" s="288"/>
      <c r="F80" s="288"/>
      <c r="G80" s="288"/>
      <c r="H80" s="288"/>
      <c r="I80" s="187"/>
      <c r="J80" s="251"/>
      <c r="K80" s="252"/>
      <c r="L80" s="252"/>
      <c r="M80" s="252"/>
      <c r="N80" s="252"/>
      <c r="O80" s="252"/>
      <c r="P80" s="252"/>
      <c r="Q80" s="253"/>
      <c r="R80" s="257"/>
      <c r="S80" s="258"/>
      <c r="T80" s="259"/>
      <c r="U80" s="257"/>
      <c r="V80" s="258"/>
      <c r="W80" s="259"/>
      <c r="X80" s="257"/>
      <c r="Y80" s="258"/>
      <c r="Z80" s="258"/>
      <c r="AA80" s="258"/>
      <c r="AB80" s="259"/>
      <c r="AC80" s="239" t="s">
        <v>297</v>
      </c>
      <c r="AD80" s="240"/>
      <c r="AE80" s="240"/>
      <c r="AF80" s="240"/>
      <c r="AG80" s="240"/>
      <c r="AH80" s="240"/>
      <c r="AI80" s="240"/>
      <c r="AJ80" s="240"/>
      <c r="AK80" s="240"/>
      <c r="AL80" s="240"/>
      <c r="AM80" s="240"/>
      <c r="AN80" s="240"/>
      <c r="AO80" s="240"/>
      <c r="AP80" s="240"/>
      <c r="AQ80" s="240"/>
      <c r="AR80" s="240"/>
      <c r="AS80" s="240"/>
      <c r="AT80" s="240"/>
      <c r="AU80" s="240"/>
      <c r="AV80" s="240"/>
      <c r="AW80" s="240"/>
      <c r="AX80" s="241"/>
    </row>
    <row r="81" spans="1:50" ht="15" customHeight="1">
      <c r="A81" s="287"/>
      <c r="B81" s="288"/>
      <c r="C81" s="288"/>
      <c r="D81" s="288"/>
      <c r="E81" s="288"/>
      <c r="F81" s="288"/>
      <c r="G81" s="288"/>
      <c r="H81" s="288"/>
      <c r="I81" s="185" t="s">
        <v>279</v>
      </c>
      <c r="J81" s="248" t="s">
        <v>192</v>
      </c>
      <c r="K81" s="249"/>
      <c r="L81" s="249"/>
      <c r="M81" s="249"/>
      <c r="N81" s="249"/>
      <c r="O81" s="249"/>
      <c r="P81" s="249"/>
      <c r="Q81" s="250"/>
      <c r="R81" s="254">
        <v>3520</v>
      </c>
      <c r="S81" s="255"/>
      <c r="T81" s="256"/>
      <c r="U81" s="254"/>
      <c r="V81" s="255"/>
      <c r="W81" s="256"/>
      <c r="X81" s="254">
        <f>R81*U81</f>
        <v>0</v>
      </c>
      <c r="Y81" s="255"/>
      <c r="Z81" s="255"/>
      <c r="AA81" s="255"/>
      <c r="AB81" s="256"/>
      <c r="AC81" s="260" t="s">
        <v>299</v>
      </c>
      <c r="AD81" s="261"/>
      <c r="AE81" s="261"/>
      <c r="AF81" s="261"/>
      <c r="AG81" s="261"/>
      <c r="AH81" s="261"/>
      <c r="AI81" s="261"/>
      <c r="AJ81" s="261"/>
      <c r="AK81" s="261"/>
      <c r="AL81" s="261"/>
      <c r="AM81" s="261"/>
      <c r="AN81" s="261"/>
      <c r="AO81" s="261"/>
      <c r="AP81" s="261"/>
      <c r="AQ81" s="261"/>
      <c r="AR81" s="261"/>
      <c r="AS81" s="261"/>
      <c r="AT81" s="261"/>
      <c r="AU81" s="261"/>
      <c r="AV81" s="261"/>
      <c r="AW81" s="261"/>
      <c r="AX81" s="262"/>
    </row>
    <row r="82" spans="1:50" ht="15" customHeight="1">
      <c r="A82" s="287"/>
      <c r="B82" s="288"/>
      <c r="C82" s="288"/>
      <c r="D82" s="288"/>
      <c r="E82" s="288"/>
      <c r="F82" s="288"/>
      <c r="G82" s="288"/>
      <c r="H82" s="288"/>
      <c r="I82" s="187"/>
      <c r="J82" s="251"/>
      <c r="K82" s="252"/>
      <c r="L82" s="252"/>
      <c r="M82" s="252"/>
      <c r="N82" s="252"/>
      <c r="O82" s="252"/>
      <c r="P82" s="252"/>
      <c r="Q82" s="253"/>
      <c r="R82" s="257"/>
      <c r="S82" s="258"/>
      <c r="T82" s="259"/>
      <c r="U82" s="257"/>
      <c r="V82" s="258"/>
      <c r="W82" s="259"/>
      <c r="X82" s="257"/>
      <c r="Y82" s="258"/>
      <c r="Z82" s="258"/>
      <c r="AA82" s="258"/>
      <c r="AB82" s="259"/>
      <c r="AC82" s="239" t="s">
        <v>298</v>
      </c>
      <c r="AD82" s="240"/>
      <c r="AE82" s="240"/>
      <c r="AF82" s="240"/>
      <c r="AG82" s="240"/>
      <c r="AH82" s="240"/>
      <c r="AI82" s="240"/>
      <c r="AJ82" s="240"/>
      <c r="AK82" s="240"/>
      <c r="AL82" s="240"/>
      <c r="AM82" s="240"/>
      <c r="AN82" s="240"/>
      <c r="AO82" s="240"/>
      <c r="AP82" s="240"/>
      <c r="AQ82" s="240"/>
      <c r="AR82" s="240"/>
      <c r="AS82" s="240"/>
      <c r="AT82" s="240"/>
      <c r="AU82" s="240"/>
      <c r="AV82" s="240"/>
      <c r="AW82" s="240"/>
      <c r="AX82" s="241"/>
    </row>
    <row r="83" spans="1:50" ht="15" customHeight="1">
      <c r="A83" s="287"/>
      <c r="B83" s="288"/>
      <c r="C83" s="288"/>
      <c r="D83" s="288"/>
      <c r="E83" s="288"/>
      <c r="F83" s="288"/>
      <c r="G83" s="288"/>
      <c r="H83" s="288"/>
      <c r="I83" s="185" t="s">
        <v>99</v>
      </c>
      <c r="J83" s="248" t="s">
        <v>290</v>
      </c>
      <c r="K83" s="249"/>
      <c r="L83" s="249"/>
      <c r="M83" s="249"/>
      <c r="N83" s="249"/>
      <c r="O83" s="249"/>
      <c r="P83" s="249"/>
      <c r="Q83" s="250"/>
      <c r="R83" s="254">
        <v>4800</v>
      </c>
      <c r="S83" s="255"/>
      <c r="T83" s="256"/>
      <c r="U83" s="254"/>
      <c r="V83" s="255"/>
      <c r="W83" s="256"/>
      <c r="X83" s="254">
        <f>R83*U83</f>
        <v>0</v>
      </c>
      <c r="Y83" s="255"/>
      <c r="Z83" s="255"/>
      <c r="AA83" s="255"/>
      <c r="AB83" s="256"/>
      <c r="AC83" s="260" t="s">
        <v>101</v>
      </c>
      <c r="AD83" s="261"/>
      <c r="AE83" s="261"/>
      <c r="AF83" s="261"/>
      <c r="AG83" s="261"/>
      <c r="AH83" s="261"/>
      <c r="AI83" s="261"/>
      <c r="AJ83" s="261"/>
      <c r="AK83" s="261"/>
      <c r="AL83" s="261"/>
      <c r="AM83" s="261"/>
      <c r="AN83" s="261"/>
      <c r="AO83" s="261"/>
      <c r="AP83" s="261"/>
      <c r="AQ83" s="261"/>
      <c r="AR83" s="261"/>
      <c r="AS83" s="261"/>
      <c r="AT83" s="261"/>
      <c r="AU83" s="261"/>
      <c r="AV83" s="261"/>
      <c r="AW83" s="261"/>
      <c r="AX83" s="262"/>
    </row>
    <row r="84" spans="1:50" ht="15" customHeight="1">
      <c r="A84" s="287"/>
      <c r="B84" s="288"/>
      <c r="C84" s="288"/>
      <c r="D84" s="288"/>
      <c r="E84" s="288"/>
      <c r="F84" s="288"/>
      <c r="G84" s="288"/>
      <c r="H84" s="288"/>
      <c r="I84" s="187"/>
      <c r="J84" s="251"/>
      <c r="K84" s="252"/>
      <c r="L84" s="252"/>
      <c r="M84" s="252"/>
      <c r="N84" s="252"/>
      <c r="O84" s="252"/>
      <c r="P84" s="252"/>
      <c r="Q84" s="253"/>
      <c r="R84" s="257"/>
      <c r="S84" s="258"/>
      <c r="T84" s="259"/>
      <c r="U84" s="257"/>
      <c r="V84" s="258"/>
      <c r="W84" s="259"/>
      <c r="X84" s="257"/>
      <c r="Y84" s="258"/>
      <c r="Z84" s="258"/>
      <c r="AA84" s="258"/>
      <c r="AB84" s="259"/>
      <c r="AC84" s="239" t="s">
        <v>300</v>
      </c>
      <c r="AD84" s="240"/>
      <c r="AE84" s="240"/>
      <c r="AF84" s="240"/>
      <c r="AG84" s="240"/>
      <c r="AH84" s="240"/>
      <c r="AI84" s="240"/>
      <c r="AJ84" s="240"/>
      <c r="AK84" s="240"/>
      <c r="AL84" s="240"/>
      <c r="AM84" s="240"/>
      <c r="AN84" s="240"/>
      <c r="AO84" s="240"/>
      <c r="AP84" s="240"/>
      <c r="AQ84" s="240"/>
      <c r="AR84" s="240"/>
      <c r="AS84" s="240"/>
      <c r="AT84" s="240"/>
      <c r="AU84" s="240"/>
      <c r="AV84" s="240"/>
      <c r="AW84" s="240"/>
      <c r="AX84" s="241"/>
    </row>
    <row r="85" spans="1:50" ht="15" customHeight="1">
      <c r="A85" s="287"/>
      <c r="B85" s="288"/>
      <c r="C85" s="288"/>
      <c r="D85" s="288"/>
      <c r="E85" s="288"/>
      <c r="F85" s="288"/>
      <c r="G85" s="288"/>
      <c r="H85" s="288"/>
      <c r="I85" s="185" t="s">
        <v>280</v>
      </c>
      <c r="J85" s="248" t="s">
        <v>203</v>
      </c>
      <c r="K85" s="249"/>
      <c r="L85" s="249"/>
      <c r="M85" s="249"/>
      <c r="N85" s="249"/>
      <c r="O85" s="249"/>
      <c r="P85" s="249"/>
      <c r="Q85" s="250"/>
      <c r="R85" s="254">
        <v>4400</v>
      </c>
      <c r="S85" s="255"/>
      <c r="T85" s="256"/>
      <c r="U85" s="254"/>
      <c r="V85" s="255"/>
      <c r="W85" s="256"/>
      <c r="X85" s="254">
        <f>R85*U85</f>
        <v>0</v>
      </c>
      <c r="Y85" s="255"/>
      <c r="Z85" s="255"/>
      <c r="AA85" s="255"/>
      <c r="AB85" s="256"/>
      <c r="AC85" s="260" t="s">
        <v>302</v>
      </c>
      <c r="AD85" s="261"/>
      <c r="AE85" s="261"/>
      <c r="AF85" s="261"/>
      <c r="AG85" s="261"/>
      <c r="AH85" s="261"/>
      <c r="AI85" s="261"/>
      <c r="AJ85" s="261"/>
      <c r="AK85" s="261"/>
      <c r="AL85" s="261"/>
      <c r="AM85" s="261"/>
      <c r="AN85" s="261"/>
      <c r="AO85" s="261"/>
      <c r="AP85" s="261"/>
      <c r="AQ85" s="261"/>
      <c r="AR85" s="261"/>
      <c r="AS85" s="261"/>
      <c r="AT85" s="261"/>
      <c r="AU85" s="261"/>
      <c r="AV85" s="261"/>
      <c r="AW85" s="261"/>
      <c r="AX85" s="262"/>
    </row>
    <row r="86" spans="1:50" ht="15" customHeight="1">
      <c r="A86" s="287"/>
      <c r="B86" s="288"/>
      <c r="C86" s="288"/>
      <c r="D86" s="288"/>
      <c r="E86" s="288"/>
      <c r="F86" s="288"/>
      <c r="G86" s="288"/>
      <c r="H86" s="288"/>
      <c r="I86" s="187"/>
      <c r="J86" s="251"/>
      <c r="K86" s="252"/>
      <c r="L86" s="252"/>
      <c r="M86" s="252"/>
      <c r="N86" s="252"/>
      <c r="O86" s="252"/>
      <c r="P86" s="252"/>
      <c r="Q86" s="253"/>
      <c r="R86" s="257"/>
      <c r="S86" s="258"/>
      <c r="T86" s="259"/>
      <c r="U86" s="257"/>
      <c r="V86" s="258"/>
      <c r="W86" s="259"/>
      <c r="X86" s="257"/>
      <c r="Y86" s="258"/>
      <c r="Z86" s="258"/>
      <c r="AA86" s="258"/>
      <c r="AB86" s="259"/>
      <c r="AC86" s="239" t="s">
        <v>301</v>
      </c>
      <c r="AD86" s="240"/>
      <c r="AE86" s="240"/>
      <c r="AF86" s="240"/>
      <c r="AG86" s="240"/>
      <c r="AH86" s="240"/>
      <c r="AI86" s="240"/>
      <c r="AJ86" s="240"/>
      <c r="AK86" s="240"/>
      <c r="AL86" s="240"/>
      <c r="AM86" s="240"/>
      <c r="AN86" s="240"/>
      <c r="AO86" s="240"/>
      <c r="AP86" s="240"/>
      <c r="AQ86" s="240"/>
      <c r="AR86" s="240"/>
      <c r="AS86" s="240"/>
      <c r="AT86" s="240"/>
      <c r="AU86" s="240"/>
      <c r="AV86" s="240"/>
      <c r="AW86" s="240"/>
      <c r="AX86" s="241"/>
    </row>
    <row r="87" spans="1:50" ht="15" customHeight="1">
      <c r="A87" s="287"/>
      <c r="B87" s="288"/>
      <c r="C87" s="288"/>
      <c r="D87" s="288"/>
      <c r="E87" s="288"/>
      <c r="F87" s="288"/>
      <c r="G87" s="288"/>
      <c r="H87" s="288"/>
      <c r="I87" s="185" t="s">
        <v>281</v>
      </c>
      <c r="J87" s="248" t="s">
        <v>193</v>
      </c>
      <c r="K87" s="249"/>
      <c r="L87" s="249"/>
      <c r="M87" s="249"/>
      <c r="N87" s="249"/>
      <c r="O87" s="249"/>
      <c r="P87" s="249"/>
      <c r="Q87" s="250"/>
      <c r="R87" s="254">
        <v>4800</v>
      </c>
      <c r="S87" s="255"/>
      <c r="T87" s="256"/>
      <c r="U87" s="254"/>
      <c r="V87" s="255"/>
      <c r="W87" s="256"/>
      <c r="X87" s="254">
        <f>R87*U87</f>
        <v>0</v>
      </c>
      <c r="Y87" s="255"/>
      <c r="Z87" s="255"/>
      <c r="AA87" s="255"/>
      <c r="AB87" s="256"/>
      <c r="AC87" s="260" t="s">
        <v>102</v>
      </c>
      <c r="AD87" s="261"/>
      <c r="AE87" s="261"/>
      <c r="AF87" s="261"/>
      <c r="AG87" s="261"/>
      <c r="AH87" s="261"/>
      <c r="AI87" s="261"/>
      <c r="AJ87" s="261"/>
      <c r="AK87" s="261"/>
      <c r="AL87" s="261"/>
      <c r="AM87" s="261"/>
      <c r="AN87" s="261"/>
      <c r="AO87" s="261"/>
      <c r="AP87" s="261"/>
      <c r="AQ87" s="261"/>
      <c r="AR87" s="261"/>
      <c r="AS87" s="261"/>
      <c r="AT87" s="261"/>
      <c r="AU87" s="261"/>
      <c r="AV87" s="261"/>
      <c r="AW87" s="261"/>
      <c r="AX87" s="262"/>
    </row>
    <row r="88" spans="1:50" ht="15" customHeight="1">
      <c r="A88" s="287"/>
      <c r="B88" s="288"/>
      <c r="C88" s="288"/>
      <c r="D88" s="288"/>
      <c r="E88" s="288"/>
      <c r="F88" s="288"/>
      <c r="G88" s="288"/>
      <c r="H88" s="288"/>
      <c r="I88" s="187"/>
      <c r="J88" s="251"/>
      <c r="K88" s="252"/>
      <c r="L88" s="252"/>
      <c r="M88" s="252"/>
      <c r="N88" s="252"/>
      <c r="O88" s="252"/>
      <c r="P88" s="252"/>
      <c r="Q88" s="253"/>
      <c r="R88" s="257"/>
      <c r="S88" s="258"/>
      <c r="T88" s="259"/>
      <c r="U88" s="257"/>
      <c r="V88" s="258"/>
      <c r="W88" s="259"/>
      <c r="X88" s="257"/>
      <c r="Y88" s="258"/>
      <c r="Z88" s="258"/>
      <c r="AA88" s="258"/>
      <c r="AB88" s="259"/>
      <c r="AC88" s="239" t="s">
        <v>303</v>
      </c>
      <c r="AD88" s="240"/>
      <c r="AE88" s="240"/>
      <c r="AF88" s="240"/>
      <c r="AG88" s="240"/>
      <c r="AH88" s="240"/>
      <c r="AI88" s="240"/>
      <c r="AJ88" s="240"/>
      <c r="AK88" s="240"/>
      <c r="AL88" s="240"/>
      <c r="AM88" s="240"/>
      <c r="AN88" s="240"/>
      <c r="AO88" s="240"/>
      <c r="AP88" s="240"/>
      <c r="AQ88" s="240"/>
      <c r="AR88" s="240"/>
      <c r="AS88" s="240"/>
      <c r="AT88" s="240"/>
      <c r="AU88" s="240"/>
      <c r="AV88" s="240"/>
      <c r="AW88" s="240"/>
      <c r="AX88" s="241"/>
    </row>
    <row r="89" spans="1:50" ht="15" customHeight="1">
      <c r="A89" s="287"/>
      <c r="B89" s="288"/>
      <c r="C89" s="288"/>
      <c r="D89" s="288"/>
      <c r="E89" s="288"/>
      <c r="F89" s="288"/>
      <c r="G89" s="288"/>
      <c r="H89" s="288"/>
      <c r="I89" s="185" t="s">
        <v>282</v>
      </c>
      <c r="J89" s="248" t="s">
        <v>289</v>
      </c>
      <c r="K89" s="249"/>
      <c r="L89" s="249"/>
      <c r="M89" s="249"/>
      <c r="N89" s="249"/>
      <c r="O89" s="249"/>
      <c r="P89" s="249"/>
      <c r="Q89" s="250"/>
      <c r="R89" s="254">
        <v>5200</v>
      </c>
      <c r="S89" s="255"/>
      <c r="T89" s="256"/>
      <c r="U89" s="254"/>
      <c r="V89" s="255"/>
      <c r="W89" s="256"/>
      <c r="X89" s="254">
        <f>R89*U89</f>
        <v>0</v>
      </c>
      <c r="Y89" s="255"/>
      <c r="Z89" s="255"/>
      <c r="AA89" s="255"/>
      <c r="AB89" s="256"/>
      <c r="AC89" s="260" t="s">
        <v>304</v>
      </c>
      <c r="AD89" s="261"/>
      <c r="AE89" s="261"/>
      <c r="AF89" s="261"/>
      <c r="AG89" s="261"/>
      <c r="AH89" s="261"/>
      <c r="AI89" s="261"/>
      <c r="AJ89" s="261"/>
      <c r="AK89" s="261"/>
      <c r="AL89" s="261"/>
      <c r="AM89" s="261"/>
      <c r="AN89" s="261"/>
      <c r="AO89" s="261"/>
      <c r="AP89" s="261"/>
      <c r="AQ89" s="261"/>
      <c r="AR89" s="261"/>
      <c r="AS89" s="261"/>
      <c r="AT89" s="261"/>
      <c r="AU89" s="261"/>
      <c r="AV89" s="261"/>
      <c r="AW89" s="261"/>
      <c r="AX89" s="262"/>
    </row>
    <row r="90" spans="1:50" ht="15" customHeight="1">
      <c r="A90" s="287"/>
      <c r="B90" s="288"/>
      <c r="C90" s="288"/>
      <c r="D90" s="288"/>
      <c r="E90" s="288"/>
      <c r="F90" s="288"/>
      <c r="G90" s="288"/>
      <c r="H90" s="288"/>
      <c r="I90" s="187"/>
      <c r="J90" s="251"/>
      <c r="K90" s="252"/>
      <c r="L90" s="252"/>
      <c r="M90" s="252"/>
      <c r="N90" s="252"/>
      <c r="O90" s="252"/>
      <c r="P90" s="252"/>
      <c r="Q90" s="253"/>
      <c r="R90" s="257"/>
      <c r="S90" s="258"/>
      <c r="T90" s="259"/>
      <c r="U90" s="257"/>
      <c r="V90" s="258"/>
      <c r="W90" s="259"/>
      <c r="X90" s="257"/>
      <c r="Y90" s="258"/>
      <c r="Z90" s="258"/>
      <c r="AA90" s="258"/>
      <c r="AB90" s="259"/>
      <c r="AC90" s="239" t="s">
        <v>305</v>
      </c>
      <c r="AD90" s="240"/>
      <c r="AE90" s="240"/>
      <c r="AF90" s="240"/>
      <c r="AG90" s="240"/>
      <c r="AH90" s="240"/>
      <c r="AI90" s="240"/>
      <c r="AJ90" s="240"/>
      <c r="AK90" s="240"/>
      <c r="AL90" s="240"/>
      <c r="AM90" s="240"/>
      <c r="AN90" s="240"/>
      <c r="AO90" s="240"/>
      <c r="AP90" s="240"/>
      <c r="AQ90" s="240"/>
      <c r="AR90" s="240"/>
      <c r="AS90" s="240"/>
      <c r="AT90" s="240"/>
      <c r="AU90" s="240"/>
      <c r="AV90" s="240"/>
      <c r="AW90" s="240"/>
      <c r="AX90" s="241"/>
    </row>
    <row r="91" spans="1:50" ht="15" customHeight="1">
      <c r="A91" s="287"/>
      <c r="B91" s="288"/>
      <c r="C91" s="288"/>
      <c r="D91" s="288"/>
      <c r="E91" s="288"/>
      <c r="F91" s="288"/>
      <c r="G91" s="288"/>
      <c r="H91" s="288"/>
      <c r="I91" s="185" t="s">
        <v>283</v>
      </c>
      <c r="J91" s="248" t="s">
        <v>194</v>
      </c>
      <c r="K91" s="249"/>
      <c r="L91" s="249"/>
      <c r="M91" s="249"/>
      <c r="N91" s="249"/>
      <c r="O91" s="249"/>
      <c r="P91" s="249"/>
      <c r="Q91" s="250"/>
      <c r="R91" s="254">
        <v>4800</v>
      </c>
      <c r="S91" s="255"/>
      <c r="T91" s="256"/>
      <c r="U91" s="254"/>
      <c r="V91" s="255"/>
      <c r="W91" s="256"/>
      <c r="X91" s="254">
        <f>R91*U91</f>
        <v>0</v>
      </c>
      <c r="Y91" s="255"/>
      <c r="Z91" s="255"/>
      <c r="AA91" s="255"/>
      <c r="AB91" s="256"/>
      <c r="AC91" s="260" t="s">
        <v>103</v>
      </c>
      <c r="AD91" s="261"/>
      <c r="AE91" s="261"/>
      <c r="AF91" s="261"/>
      <c r="AG91" s="261"/>
      <c r="AH91" s="261"/>
      <c r="AI91" s="261"/>
      <c r="AJ91" s="261"/>
      <c r="AK91" s="261"/>
      <c r="AL91" s="261"/>
      <c r="AM91" s="261"/>
      <c r="AN91" s="261"/>
      <c r="AO91" s="261"/>
      <c r="AP91" s="261"/>
      <c r="AQ91" s="261"/>
      <c r="AR91" s="261"/>
      <c r="AS91" s="261"/>
      <c r="AT91" s="261"/>
      <c r="AU91" s="261"/>
      <c r="AV91" s="261"/>
      <c r="AW91" s="261"/>
      <c r="AX91" s="262"/>
    </row>
    <row r="92" spans="1:50" ht="15" customHeight="1">
      <c r="A92" s="287"/>
      <c r="B92" s="288"/>
      <c r="C92" s="288"/>
      <c r="D92" s="288"/>
      <c r="E92" s="288"/>
      <c r="F92" s="288"/>
      <c r="G92" s="288"/>
      <c r="H92" s="288"/>
      <c r="I92" s="187"/>
      <c r="J92" s="251"/>
      <c r="K92" s="252"/>
      <c r="L92" s="252"/>
      <c r="M92" s="252"/>
      <c r="N92" s="252"/>
      <c r="O92" s="252"/>
      <c r="P92" s="252"/>
      <c r="Q92" s="253"/>
      <c r="R92" s="257"/>
      <c r="S92" s="258"/>
      <c r="T92" s="259"/>
      <c r="U92" s="257"/>
      <c r="V92" s="258"/>
      <c r="W92" s="259"/>
      <c r="X92" s="257"/>
      <c r="Y92" s="258"/>
      <c r="Z92" s="258"/>
      <c r="AA92" s="258"/>
      <c r="AB92" s="259"/>
      <c r="AC92" s="239" t="s">
        <v>306</v>
      </c>
      <c r="AD92" s="240"/>
      <c r="AE92" s="240"/>
      <c r="AF92" s="240"/>
      <c r="AG92" s="240"/>
      <c r="AH92" s="240"/>
      <c r="AI92" s="240"/>
      <c r="AJ92" s="240"/>
      <c r="AK92" s="240"/>
      <c r="AL92" s="240"/>
      <c r="AM92" s="240"/>
      <c r="AN92" s="240"/>
      <c r="AO92" s="240"/>
      <c r="AP92" s="240"/>
      <c r="AQ92" s="240"/>
      <c r="AR92" s="240"/>
      <c r="AS92" s="240"/>
      <c r="AT92" s="240"/>
      <c r="AU92" s="240"/>
      <c r="AV92" s="240"/>
      <c r="AW92" s="240"/>
      <c r="AX92" s="241"/>
    </row>
    <row r="93" spans="1:50" ht="15" customHeight="1">
      <c r="A93" s="287"/>
      <c r="B93" s="288"/>
      <c r="C93" s="288"/>
      <c r="D93" s="288"/>
      <c r="E93" s="288"/>
      <c r="F93" s="288"/>
      <c r="G93" s="288"/>
      <c r="H93" s="288"/>
      <c r="I93" s="185" t="s">
        <v>284</v>
      </c>
      <c r="J93" s="248" t="s">
        <v>195</v>
      </c>
      <c r="K93" s="249"/>
      <c r="L93" s="249"/>
      <c r="M93" s="249"/>
      <c r="N93" s="249"/>
      <c r="O93" s="249"/>
      <c r="P93" s="249"/>
      <c r="Q93" s="250"/>
      <c r="R93" s="254">
        <v>5440</v>
      </c>
      <c r="S93" s="255"/>
      <c r="T93" s="256"/>
      <c r="U93" s="254"/>
      <c r="V93" s="255"/>
      <c r="W93" s="256"/>
      <c r="X93" s="254">
        <f>R93*U93</f>
        <v>0</v>
      </c>
      <c r="Y93" s="255"/>
      <c r="Z93" s="255"/>
      <c r="AA93" s="255"/>
      <c r="AB93" s="256"/>
      <c r="AC93" s="260" t="s">
        <v>104</v>
      </c>
      <c r="AD93" s="261"/>
      <c r="AE93" s="261"/>
      <c r="AF93" s="261"/>
      <c r="AG93" s="261"/>
      <c r="AH93" s="261"/>
      <c r="AI93" s="261"/>
      <c r="AJ93" s="261"/>
      <c r="AK93" s="261"/>
      <c r="AL93" s="261"/>
      <c r="AM93" s="261"/>
      <c r="AN93" s="261"/>
      <c r="AO93" s="261"/>
      <c r="AP93" s="261"/>
      <c r="AQ93" s="261"/>
      <c r="AR93" s="261"/>
      <c r="AS93" s="261"/>
      <c r="AT93" s="261"/>
      <c r="AU93" s="261"/>
      <c r="AV93" s="261"/>
      <c r="AW93" s="261"/>
      <c r="AX93" s="262"/>
    </row>
    <row r="94" spans="1:50" ht="15" customHeight="1">
      <c r="A94" s="287"/>
      <c r="B94" s="288"/>
      <c r="C94" s="288"/>
      <c r="D94" s="288"/>
      <c r="E94" s="288"/>
      <c r="F94" s="288"/>
      <c r="G94" s="288"/>
      <c r="H94" s="288"/>
      <c r="I94" s="187"/>
      <c r="J94" s="251"/>
      <c r="K94" s="252"/>
      <c r="L94" s="252"/>
      <c r="M94" s="252"/>
      <c r="N94" s="252"/>
      <c r="O94" s="252"/>
      <c r="P94" s="252"/>
      <c r="Q94" s="253"/>
      <c r="R94" s="257"/>
      <c r="S94" s="258"/>
      <c r="T94" s="259"/>
      <c r="U94" s="257"/>
      <c r="V94" s="258"/>
      <c r="W94" s="259"/>
      <c r="X94" s="257"/>
      <c r="Y94" s="258"/>
      <c r="Z94" s="258"/>
      <c r="AA94" s="258"/>
      <c r="AB94" s="259"/>
      <c r="AC94" s="239" t="s">
        <v>307</v>
      </c>
      <c r="AD94" s="240"/>
      <c r="AE94" s="240"/>
      <c r="AF94" s="240"/>
      <c r="AG94" s="240"/>
      <c r="AH94" s="240"/>
      <c r="AI94" s="240"/>
      <c r="AJ94" s="240"/>
      <c r="AK94" s="240"/>
      <c r="AL94" s="240"/>
      <c r="AM94" s="240"/>
      <c r="AN94" s="240"/>
      <c r="AO94" s="240"/>
      <c r="AP94" s="240"/>
      <c r="AQ94" s="240"/>
      <c r="AR94" s="240"/>
      <c r="AS94" s="240"/>
      <c r="AT94" s="240"/>
      <c r="AU94" s="240"/>
      <c r="AV94" s="240"/>
      <c r="AW94" s="240"/>
      <c r="AX94" s="241"/>
    </row>
    <row r="95" spans="1:50" ht="15" customHeight="1">
      <c r="A95" s="287"/>
      <c r="B95" s="288"/>
      <c r="C95" s="288"/>
      <c r="D95" s="288"/>
      <c r="E95" s="288"/>
      <c r="F95" s="288"/>
      <c r="G95" s="288"/>
      <c r="H95" s="288"/>
      <c r="I95" s="185" t="s">
        <v>285</v>
      </c>
      <c r="J95" s="248" t="s">
        <v>196</v>
      </c>
      <c r="K95" s="249"/>
      <c r="L95" s="249"/>
      <c r="M95" s="249"/>
      <c r="N95" s="249"/>
      <c r="O95" s="249"/>
      <c r="P95" s="249"/>
      <c r="Q95" s="250"/>
      <c r="R95" s="254">
        <v>1040</v>
      </c>
      <c r="S95" s="255"/>
      <c r="T95" s="256"/>
      <c r="U95" s="254"/>
      <c r="V95" s="255"/>
      <c r="W95" s="256"/>
      <c r="X95" s="254">
        <f>R95*U95</f>
        <v>0</v>
      </c>
      <c r="Y95" s="255"/>
      <c r="Z95" s="255"/>
      <c r="AA95" s="255"/>
      <c r="AB95" s="256"/>
      <c r="AC95" s="260" t="s">
        <v>84</v>
      </c>
      <c r="AD95" s="261"/>
      <c r="AE95" s="261"/>
      <c r="AF95" s="261"/>
      <c r="AG95" s="261"/>
      <c r="AH95" s="261"/>
      <c r="AI95" s="261"/>
      <c r="AJ95" s="261"/>
      <c r="AK95" s="261"/>
      <c r="AL95" s="261"/>
      <c r="AM95" s="261"/>
      <c r="AN95" s="261"/>
      <c r="AO95" s="261"/>
      <c r="AP95" s="261"/>
      <c r="AQ95" s="261"/>
      <c r="AR95" s="261"/>
      <c r="AS95" s="261"/>
      <c r="AT95" s="261"/>
      <c r="AU95" s="261"/>
      <c r="AV95" s="261"/>
      <c r="AW95" s="261"/>
      <c r="AX95" s="262"/>
    </row>
    <row r="96" spans="1:50" ht="15" customHeight="1">
      <c r="A96" s="287"/>
      <c r="B96" s="288"/>
      <c r="C96" s="288"/>
      <c r="D96" s="288"/>
      <c r="E96" s="288"/>
      <c r="F96" s="288"/>
      <c r="G96" s="288"/>
      <c r="H96" s="288"/>
      <c r="I96" s="187"/>
      <c r="J96" s="251"/>
      <c r="K96" s="252"/>
      <c r="L96" s="252"/>
      <c r="M96" s="252"/>
      <c r="N96" s="252"/>
      <c r="O96" s="252"/>
      <c r="P96" s="252"/>
      <c r="Q96" s="253"/>
      <c r="R96" s="257"/>
      <c r="S96" s="258"/>
      <c r="T96" s="259"/>
      <c r="U96" s="257"/>
      <c r="V96" s="258"/>
      <c r="W96" s="259"/>
      <c r="X96" s="257"/>
      <c r="Y96" s="258"/>
      <c r="Z96" s="258"/>
      <c r="AA96" s="258"/>
      <c r="AB96" s="259"/>
      <c r="AC96" s="239"/>
      <c r="AD96" s="240"/>
      <c r="AE96" s="240"/>
      <c r="AF96" s="240"/>
      <c r="AG96" s="240"/>
      <c r="AH96" s="240"/>
      <c r="AI96" s="240"/>
      <c r="AJ96" s="240"/>
      <c r="AK96" s="240"/>
      <c r="AL96" s="240"/>
      <c r="AM96" s="240"/>
      <c r="AN96" s="240"/>
      <c r="AO96" s="240"/>
      <c r="AP96" s="240"/>
      <c r="AQ96" s="240"/>
      <c r="AR96" s="240"/>
      <c r="AS96" s="240"/>
      <c r="AT96" s="240"/>
      <c r="AU96" s="240"/>
      <c r="AV96" s="240"/>
      <c r="AW96" s="240"/>
      <c r="AX96" s="241"/>
    </row>
    <row r="97" spans="1:50" ht="15" customHeight="1">
      <c r="A97" s="289"/>
      <c r="B97" s="290"/>
      <c r="C97" s="290"/>
      <c r="D97" s="290"/>
      <c r="E97" s="290"/>
      <c r="F97" s="290"/>
      <c r="G97" s="290"/>
      <c r="H97" s="290"/>
      <c r="I97" s="51"/>
      <c r="J97" s="263" t="s">
        <v>85</v>
      </c>
      <c r="K97" s="264"/>
      <c r="L97" s="264"/>
      <c r="M97" s="264"/>
      <c r="N97" s="264"/>
      <c r="O97" s="264"/>
      <c r="P97" s="264"/>
      <c r="Q97" s="265"/>
      <c r="R97" s="245">
        <v>100</v>
      </c>
      <c r="S97" s="246"/>
      <c r="T97" s="247"/>
      <c r="U97" s="245"/>
      <c r="V97" s="246"/>
      <c r="W97" s="247"/>
      <c r="X97" s="245">
        <f>R97*U97</f>
        <v>0</v>
      </c>
      <c r="Y97" s="246"/>
      <c r="Z97" s="246"/>
      <c r="AA97" s="246"/>
      <c r="AB97" s="247"/>
      <c r="AC97" s="214" t="s">
        <v>86</v>
      </c>
      <c r="AD97" s="215"/>
      <c r="AE97" s="215"/>
      <c r="AF97" s="215"/>
      <c r="AG97" s="215"/>
      <c r="AH97" s="215"/>
      <c r="AI97" s="215"/>
      <c r="AJ97" s="215"/>
      <c r="AK97" s="215"/>
      <c r="AL97" s="215"/>
      <c r="AM97" s="215"/>
      <c r="AN97" s="215"/>
      <c r="AO97" s="215"/>
      <c r="AP97" s="215"/>
      <c r="AQ97" s="215"/>
      <c r="AR97" s="215"/>
      <c r="AS97" s="215"/>
      <c r="AT97" s="215"/>
      <c r="AU97" s="215"/>
      <c r="AV97" s="215"/>
      <c r="AW97" s="215"/>
      <c r="AX97" s="216"/>
    </row>
    <row r="98" spans="1:50" ht="15" customHeight="1">
      <c r="A98" s="278" t="s">
        <v>252</v>
      </c>
      <c r="B98" s="279"/>
      <c r="C98" s="279"/>
      <c r="D98" s="279"/>
      <c r="E98" s="279"/>
      <c r="F98" s="279"/>
      <c r="G98" s="279"/>
      <c r="H98" s="279"/>
      <c r="I98" s="280"/>
      <c r="J98" s="227" t="s">
        <v>105</v>
      </c>
      <c r="K98" s="228"/>
      <c r="L98" s="228"/>
      <c r="M98" s="228"/>
      <c r="N98" s="228"/>
      <c r="O98" s="228"/>
      <c r="P98" s="228"/>
      <c r="Q98" s="229"/>
      <c r="R98" s="230">
        <v>3000</v>
      </c>
      <c r="S98" s="231"/>
      <c r="T98" s="232"/>
      <c r="U98" s="230"/>
      <c r="V98" s="231"/>
      <c r="W98" s="232"/>
      <c r="X98" s="230">
        <f t="shared" ref="X98" si="8">R98*U98</f>
        <v>0</v>
      </c>
      <c r="Y98" s="231"/>
      <c r="Z98" s="231"/>
      <c r="AA98" s="231"/>
      <c r="AB98" s="232"/>
      <c r="AC98" s="233" t="s">
        <v>152</v>
      </c>
      <c r="AD98" s="234"/>
      <c r="AE98" s="234"/>
      <c r="AF98" s="234"/>
      <c r="AG98" s="234"/>
      <c r="AH98" s="234"/>
      <c r="AI98" s="234"/>
      <c r="AJ98" s="234"/>
      <c r="AK98" s="234"/>
      <c r="AL98" s="234"/>
      <c r="AM98" s="234"/>
      <c r="AN98" s="234"/>
      <c r="AO98" s="234"/>
      <c r="AP98" s="234"/>
      <c r="AQ98" s="234"/>
      <c r="AR98" s="234"/>
      <c r="AS98" s="234"/>
      <c r="AT98" s="234"/>
      <c r="AU98" s="234"/>
      <c r="AV98" s="234"/>
      <c r="AW98" s="234"/>
      <c r="AX98" s="235"/>
    </row>
    <row r="99" spans="1:50" ht="15" customHeight="1">
      <c r="A99" s="281"/>
      <c r="B99" s="282"/>
      <c r="C99" s="282"/>
      <c r="D99" s="282"/>
      <c r="E99" s="282"/>
      <c r="F99" s="282"/>
      <c r="G99" s="282"/>
      <c r="H99" s="282"/>
      <c r="I99" s="283"/>
      <c r="J99" s="227" t="s">
        <v>106</v>
      </c>
      <c r="K99" s="228"/>
      <c r="L99" s="228"/>
      <c r="M99" s="228"/>
      <c r="N99" s="228"/>
      <c r="O99" s="228"/>
      <c r="P99" s="228"/>
      <c r="Q99" s="229"/>
      <c r="R99" s="236">
        <v>600</v>
      </c>
      <c r="S99" s="237"/>
      <c r="T99" s="238"/>
      <c r="U99" s="236"/>
      <c r="V99" s="237"/>
      <c r="W99" s="238"/>
      <c r="X99" s="230">
        <f t="shared" ref="X99:X108" si="9">R99*U99</f>
        <v>0</v>
      </c>
      <c r="Y99" s="231"/>
      <c r="Z99" s="231"/>
      <c r="AA99" s="231"/>
      <c r="AB99" s="232"/>
      <c r="AC99" s="233" t="s">
        <v>308</v>
      </c>
      <c r="AD99" s="234"/>
      <c r="AE99" s="234"/>
      <c r="AF99" s="234"/>
      <c r="AG99" s="234"/>
      <c r="AH99" s="234"/>
      <c r="AI99" s="234"/>
      <c r="AJ99" s="234"/>
      <c r="AK99" s="234"/>
      <c r="AL99" s="234"/>
      <c r="AM99" s="234"/>
      <c r="AN99" s="234"/>
      <c r="AO99" s="234"/>
      <c r="AP99" s="234"/>
      <c r="AQ99" s="234"/>
      <c r="AR99" s="234"/>
      <c r="AS99" s="234"/>
      <c r="AT99" s="234"/>
      <c r="AU99" s="234"/>
      <c r="AV99" s="234"/>
      <c r="AW99" s="234"/>
      <c r="AX99" s="235"/>
    </row>
    <row r="100" spans="1:50" ht="15" customHeight="1">
      <c r="A100" s="281"/>
      <c r="B100" s="282"/>
      <c r="C100" s="282"/>
      <c r="D100" s="282"/>
      <c r="E100" s="282"/>
      <c r="F100" s="282"/>
      <c r="G100" s="282"/>
      <c r="H100" s="282"/>
      <c r="I100" s="283"/>
      <c r="J100" s="227" t="s">
        <v>205</v>
      </c>
      <c r="K100" s="228"/>
      <c r="L100" s="228"/>
      <c r="M100" s="228"/>
      <c r="N100" s="228"/>
      <c r="O100" s="228"/>
      <c r="P100" s="228"/>
      <c r="Q100" s="229"/>
      <c r="R100" s="236">
        <v>3300</v>
      </c>
      <c r="S100" s="237"/>
      <c r="T100" s="238"/>
      <c r="U100" s="236"/>
      <c r="V100" s="237"/>
      <c r="W100" s="238"/>
      <c r="X100" s="230">
        <f t="shared" si="9"/>
        <v>0</v>
      </c>
      <c r="Y100" s="231"/>
      <c r="Z100" s="231"/>
      <c r="AA100" s="231"/>
      <c r="AB100" s="232"/>
      <c r="AC100" s="233" t="s">
        <v>309</v>
      </c>
      <c r="AD100" s="234"/>
      <c r="AE100" s="234"/>
      <c r="AF100" s="234"/>
      <c r="AG100" s="234"/>
      <c r="AH100" s="234"/>
      <c r="AI100" s="234"/>
      <c r="AJ100" s="234"/>
      <c r="AK100" s="234"/>
      <c r="AL100" s="234"/>
      <c r="AM100" s="234"/>
      <c r="AN100" s="234"/>
      <c r="AO100" s="234"/>
      <c r="AP100" s="234"/>
      <c r="AQ100" s="234"/>
      <c r="AR100" s="234"/>
      <c r="AS100" s="234"/>
      <c r="AT100" s="234"/>
      <c r="AU100" s="234"/>
      <c r="AV100" s="234"/>
      <c r="AW100" s="234"/>
      <c r="AX100" s="235"/>
    </row>
    <row r="101" spans="1:50" ht="15" customHeight="1">
      <c r="A101" s="281"/>
      <c r="B101" s="282"/>
      <c r="C101" s="282"/>
      <c r="D101" s="282"/>
      <c r="E101" s="282"/>
      <c r="F101" s="282"/>
      <c r="G101" s="282"/>
      <c r="H101" s="282"/>
      <c r="I101" s="283"/>
      <c r="J101" s="227" t="s">
        <v>107</v>
      </c>
      <c r="K101" s="228"/>
      <c r="L101" s="228"/>
      <c r="M101" s="228"/>
      <c r="N101" s="228"/>
      <c r="O101" s="228"/>
      <c r="P101" s="228"/>
      <c r="Q101" s="229"/>
      <c r="R101" s="236">
        <v>280</v>
      </c>
      <c r="S101" s="237"/>
      <c r="T101" s="238"/>
      <c r="U101" s="236"/>
      <c r="V101" s="237"/>
      <c r="W101" s="238"/>
      <c r="X101" s="230">
        <f t="shared" si="9"/>
        <v>0</v>
      </c>
      <c r="Y101" s="231"/>
      <c r="Z101" s="231"/>
      <c r="AA101" s="231"/>
      <c r="AB101" s="232"/>
      <c r="AC101" s="233" t="s">
        <v>310</v>
      </c>
      <c r="AD101" s="234"/>
      <c r="AE101" s="234"/>
      <c r="AF101" s="234"/>
      <c r="AG101" s="234"/>
      <c r="AH101" s="234"/>
      <c r="AI101" s="234"/>
      <c r="AJ101" s="234"/>
      <c r="AK101" s="234"/>
      <c r="AL101" s="234"/>
      <c r="AM101" s="234"/>
      <c r="AN101" s="234"/>
      <c r="AO101" s="234"/>
      <c r="AP101" s="234"/>
      <c r="AQ101" s="234"/>
      <c r="AR101" s="234"/>
      <c r="AS101" s="234"/>
      <c r="AT101" s="234"/>
      <c r="AU101" s="234"/>
      <c r="AV101" s="234"/>
      <c r="AW101" s="234"/>
      <c r="AX101" s="235"/>
    </row>
    <row r="102" spans="1:50" ht="15" customHeight="1">
      <c r="A102" s="281"/>
      <c r="B102" s="282"/>
      <c r="C102" s="282"/>
      <c r="D102" s="282"/>
      <c r="E102" s="282"/>
      <c r="F102" s="282"/>
      <c r="G102" s="282"/>
      <c r="H102" s="282"/>
      <c r="I102" s="283"/>
      <c r="J102" s="227" t="s">
        <v>138</v>
      </c>
      <c r="K102" s="228"/>
      <c r="L102" s="228"/>
      <c r="M102" s="228"/>
      <c r="N102" s="228"/>
      <c r="O102" s="228"/>
      <c r="P102" s="228"/>
      <c r="Q102" s="229"/>
      <c r="R102" s="236">
        <v>420</v>
      </c>
      <c r="S102" s="237"/>
      <c r="T102" s="238"/>
      <c r="U102" s="236"/>
      <c r="V102" s="237"/>
      <c r="W102" s="238"/>
      <c r="X102" s="230">
        <f>R102*U102</f>
        <v>0</v>
      </c>
      <c r="Y102" s="231"/>
      <c r="Z102" s="231"/>
      <c r="AA102" s="231"/>
      <c r="AB102" s="232"/>
      <c r="AC102" s="233" t="s">
        <v>311</v>
      </c>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5"/>
    </row>
    <row r="103" spans="1:50" ht="15" customHeight="1">
      <c r="A103" s="281"/>
      <c r="B103" s="282"/>
      <c r="C103" s="282"/>
      <c r="D103" s="282"/>
      <c r="E103" s="282"/>
      <c r="F103" s="282"/>
      <c r="G103" s="282"/>
      <c r="H103" s="282"/>
      <c r="I103" s="283"/>
      <c r="J103" s="227" t="s">
        <v>108</v>
      </c>
      <c r="K103" s="228"/>
      <c r="L103" s="228"/>
      <c r="M103" s="228"/>
      <c r="N103" s="228"/>
      <c r="O103" s="228"/>
      <c r="P103" s="228"/>
      <c r="Q103" s="229"/>
      <c r="R103" s="236">
        <v>160</v>
      </c>
      <c r="S103" s="237"/>
      <c r="T103" s="238"/>
      <c r="U103" s="236"/>
      <c r="V103" s="237"/>
      <c r="W103" s="238"/>
      <c r="X103" s="230">
        <f t="shared" si="9"/>
        <v>0</v>
      </c>
      <c r="Y103" s="231"/>
      <c r="Z103" s="231"/>
      <c r="AA103" s="231"/>
      <c r="AB103" s="232"/>
      <c r="AC103" s="227" t="s">
        <v>204</v>
      </c>
      <c r="AD103" s="228"/>
      <c r="AE103" s="228"/>
      <c r="AF103" s="228"/>
      <c r="AG103" s="228"/>
      <c r="AH103" s="228"/>
      <c r="AI103" s="228"/>
      <c r="AJ103" s="228"/>
      <c r="AK103" s="228"/>
      <c r="AL103" s="228"/>
      <c r="AM103" s="228"/>
      <c r="AN103" s="228"/>
      <c r="AO103" s="228"/>
      <c r="AP103" s="228"/>
      <c r="AQ103" s="228"/>
      <c r="AR103" s="228"/>
      <c r="AS103" s="228"/>
      <c r="AT103" s="228"/>
      <c r="AU103" s="228"/>
      <c r="AV103" s="228"/>
      <c r="AW103" s="228"/>
      <c r="AX103" s="229"/>
    </row>
    <row r="104" spans="1:50" ht="15" customHeight="1">
      <c r="A104" s="281"/>
      <c r="B104" s="282"/>
      <c r="C104" s="282"/>
      <c r="D104" s="282"/>
      <c r="E104" s="282"/>
      <c r="F104" s="282"/>
      <c r="G104" s="282"/>
      <c r="H104" s="282"/>
      <c r="I104" s="283"/>
      <c r="J104" s="227" t="s">
        <v>108</v>
      </c>
      <c r="K104" s="228"/>
      <c r="L104" s="228"/>
      <c r="M104" s="228"/>
      <c r="N104" s="228"/>
      <c r="O104" s="228"/>
      <c r="P104" s="228"/>
      <c r="Q104" s="229"/>
      <c r="R104" s="236">
        <v>140</v>
      </c>
      <c r="S104" s="237"/>
      <c r="T104" s="238"/>
      <c r="U104" s="138"/>
      <c r="V104" s="139"/>
      <c r="W104" s="140"/>
      <c r="X104" s="230">
        <f t="shared" ref="X104" si="10">R104*U104</f>
        <v>0</v>
      </c>
      <c r="Y104" s="231"/>
      <c r="Z104" s="231"/>
      <c r="AA104" s="231"/>
      <c r="AB104" s="232"/>
      <c r="AC104" s="227" t="s">
        <v>312</v>
      </c>
      <c r="AD104" s="228"/>
      <c r="AE104" s="228"/>
      <c r="AF104" s="228"/>
      <c r="AG104" s="228"/>
      <c r="AH104" s="228"/>
      <c r="AI104" s="228"/>
      <c r="AJ104" s="228"/>
      <c r="AK104" s="228"/>
      <c r="AL104" s="228"/>
      <c r="AM104" s="228"/>
      <c r="AN104" s="228"/>
      <c r="AO104" s="228"/>
      <c r="AP104" s="228"/>
      <c r="AQ104" s="228"/>
      <c r="AR104" s="228"/>
      <c r="AS104" s="228"/>
      <c r="AT104" s="228"/>
      <c r="AU104" s="228"/>
      <c r="AV104" s="228"/>
      <c r="AW104" s="228"/>
      <c r="AX104" s="229"/>
    </row>
    <row r="105" spans="1:50" ht="15" customHeight="1">
      <c r="A105" s="281"/>
      <c r="B105" s="282"/>
      <c r="C105" s="282"/>
      <c r="D105" s="282"/>
      <c r="E105" s="282"/>
      <c r="F105" s="282"/>
      <c r="G105" s="282"/>
      <c r="H105" s="282"/>
      <c r="I105" s="283"/>
      <c r="J105" s="227" t="s">
        <v>109</v>
      </c>
      <c r="K105" s="228"/>
      <c r="L105" s="228"/>
      <c r="M105" s="228"/>
      <c r="N105" s="228"/>
      <c r="O105" s="228"/>
      <c r="P105" s="228"/>
      <c r="Q105" s="229"/>
      <c r="R105" s="236">
        <v>350</v>
      </c>
      <c r="S105" s="237"/>
      <c r="T105" s="238"/>
      <c r="U105" s="236"/>
      <c r="V105" s="237"/>
      <c r="W105" s="238"/>
      <c r="X105" s="230">
        <f t="shared" si="9"/>
        <v>0</v>
      </c>
      <c r="Y105" s="231"/>
      <c r="Z105" s="231"/>
      <c r="AA105" s="231"/>
      <c r="AB105" s="232"/>
      <c r="AC105" s="242" t="s">
        <v>168</v>
      </c>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4"/>
    </row>
    <row r="106" spans="1:50" ht="15" customHeight="1">
      <c r="A106" s="281"/>
      <c r="B106" s="282"/>
      <c r="C106" s="282"/>
      <c r="D106" s="282"/>
      <c r="E106" s="282"/>
      <c r="F106" s="282"/>
      <c r="G106" s="282"/>
      <c r="H106" s="282"/>
      <c r="I106" s="283"/>
      <c r="J106" s="227" t="s">
        <v>110</v>
      </c>
      <c r="K106" s="228"/>
      <c r="L106" s="228"/>
      <c r="M106" s="228"/>
      <c r="N106" s="228"/>
      <c r="O106" s="228"/>
      <c r="P106" s="228"/>
      <c r="Q106" s="229"/>
      <c r="R106" s="236">
        <v>350</v>
      </c>
      <c r="S106" s="237"/>
      <c r="T106" s="238"/>
      <c r="U106" s="236"/>
      <c r="V106" s="237"/>
      <c r="W106" s="238"/>
      <c r="X106" s="230">
        <f t="shared" si="9"/>
        <v>0</v>
      </c>
      <c r="Y106" s="231"/>
      <c r="Z106" s="231"/>
      <c r="AA106" s="231"/>
      <c r="AB106" s="232"/>
      <c r="AC106" s="242" t="s">
        <v>168</v>
      </c>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4"/>
    </row>
    <row r="107" spans="1:50" ht="15" customHeight="1">
      <c r="A107" s="281"/>
      <c r="B107" s="282"/>
      <c r="C107" s="282"/>
      <c r="D107" s="282"/>
      <c r="E107" s="282"/>
      <c r="F107" s="282"/>
      <c r="G107" s="282"/>
      <c r="H107" s="282"/>
      <c r="I107" s="283"/>
      <c r="J107" s="227" t="s">
        <v>111</v>
      </c>
      <c r="K107" s="228"/>
      <c r="L107" s="228"/>
      <c r="M107" s="228"/>
      <c r="N107" s="228"/>
      <c r="O107" s="228"/>
      <c r="P107" s="228"/>
      <c r="Q107" s="229"/>
      <c r="R107" s="236">
        <v>140</v>
      </c>
      <c r="S107" s="237"/>
      <c r="T107" s="238"/>
      <c r="U107" s="236"/>
      <c r="V107" s="237"/>
      <c r="W107" s="238"/>
      <c r="X107" s="230">
        <f t="shared" si="9"/>
        <v>0</v>
      </c>
      <c r="Y107" s="231"/>
      <c r="Z107" s="231"/>
      <c r="AA107" s="231"/>
      <c r="AB107" s="232"/>
      <c r="AC107" s="227" t="s">
        <v>112</v>
      </c>
      <c r="AD107" s="228"/>
      <c r="AE107" s="228"/>
      <c r="AF107" s="228"/>
      <c r="AG107" s="228"/>
      <c r="AH107" s="228"/>
      <c r="AI107" s="228"/>
      <c r="AJ107" s="228"/>
      <c r="AK107" s="228"/>
      <c r="AL107" s="228"/>
      <c r="AM107" s="228"/>
      <c r="AN107" s="228"/>
      <c r="AO107" s="228"/>
      <c r="AP107" s="228"/>
      <c r="AQ107" s="228"/>
      <c r="AR107" s="228"/>
      <c r="AS107" s="228"/>
      <c r="AT107" s="228"/>
      <c r="AU107" s="228"/>
      <c r="AV107" s="228"/>
      <c r="AW107" s="228"/>
      <c r="AX107" s="229"/>
    </row>
    <row r="108" spans="1:50" ht="15" customHeight="1">
      <c r="A108" s="281"/>
      <c r="B108" s="282"/>
      <c r="C108" s="282"/>
      <c r="D108" s="282"/>
      <c r="E108" s="282"/>
      <c r="F108" s="282"/>
      <c r="G108" s="282"/>
      <c r="H108" s="282"/>
      <c r="I108" s="283"/>
      <c r="J108" s="227" t="s">
        <v>113</v>
      </c>
      <c r="K108" s="228"/>
      <c r="L108" s="228"/>
      <c r="M108" s="228"/>
      <c r="N108" s="228"/>
      <c r="O108" s="228"/>
      <c r="P108" s="228"/>
      <c r="Q108" s="229"/>
      <c r="R108" s="236">
        <v>180</v>
      </c>
      <c r="S108" s="237"/>
      <c r="T108" s="238"/>
      <c r="U108" s="236"/>
      <c r="V108" s="237"/>
      <c r="W108" s="238"/>
      <c r="X108" s="230">
        <f t="shared" si="9"/>
        <v>0</v>
      </c>
      <c r="Y108" s="231"/>
      <c r="Z108" s="231"/>
      <c r="AA108" s="231"/>
      <c r="AB108" s="232"/>
      <c r="AC108" s="227" t="s">
        <v>114</v>
      </c>
      <c r="AD108" s="228"/>
      <c r="AE108" s="228"/>
      <c r="AF108" s="228"/>
      <c r="AG108" s="228"/>
      <c r="AH108" s="228"/>
      <c r="AI108" s="228"/>
      <c r="AJ108" s="228"/>
      <c r="AK108" s="228"/>
      <c r="AL108" s="228"/>
      <c r="AM108" s="228"/>
      <c r="AN108" s="228"/>
      <c r="AO108" s="228"/>
      <c r="AP108" s="228"/>
      <c r="AQ108" s="228"/>
      <c r="AR108" s="228"/>
      <c r="AS108" s="228"/>
      <c r="AT108" s="228"/>
      <c r="AU108" s="228"/>
      <c r="AV108" s="228"/>
      <c r="AW108" s="228"/>
      <c r="AX108" s="229"/>
    </row>
    <row r="109" spans="1:50" ht="15" customHeight="1">
      <c r="A109" s="281"/>
      <c r="B109" s="282"/>
      <c r="C109" s="282"/>
      <c r="D109" s="282"/>
      <c r="E109" s="282"/>
      <c r="F109" s="282"/>
      <c r="G109" s="282"/>
      <c r="H109" s="282"/>
      <c r="I109" s="283"/>
      <c r="J109" s="227" t="s">
        <v>115</v>
      </c>
      <c r="K109" s="228"/>
      <c r="L109" s="228"/>
      <c r="M109" s="228"/>
      <c r="N109" s="228"/>
      <c r="O109" s="228"/>
      <c r="P109" s="228"/>
      <c r="Q109" s="229"/>
      <c r="R109" s="269" t="s">
        <v>87</v>
      </c>
      <c r="S109" s="270"/>
      <c r="T109" s="271"/>
      <c r="U109" s="236"/>
      <c r="V109" s="237"/>
      <c r="W109" s="238"/>
      <c r="X109" s="230">
        <v>0</v>
      </c>
      <c r="Y109" s="231"/>
      <c r="Z109" s="231"/>
      <c r="AA109" s="231"/>
      <c r="AB109" s="232"/>
      <c r="AC109" s="227" t="s">
        <v>116</v>
      </c>
      <c r="AD109" s="228"/>
      <c r="AE109" s="228"/>
      <c r="AF109" s="228"/>
      <c r="AG109" s="228"/>
      <c r="AH109" s="228"/>
      <c r="AI109" s="228"/>
      <c r="AJ109" s="228"/>
      <c r="AK109" s="228"/>
      <c r="AL109" s="228"/>
      <c r="AM109" s="228"/>
      <c r="AN109" s="228"/>
      <c r="AO109" s="228"/>
      <c r="AP109" s="228"/>
      <c r="AQ109" s="228"/>
      <c r="AR109" s="228"/>
      <c r="AS109" s="228"/>
      <c r="AT109" s="228"/>
      <c r="AU109" s="228"/>
      <c r="AV109" s="228"/>
      <c r="AW109" s="228"/>
      <c r="AX109" s="229"/>
    </row>
    <row r="110" spans="1:50" ht="15" customHeight="1">
      <c r="A110" s="281"/>
      <c r="B110" s="282"/>
      <c r="C110" s="282"/>
      <c r="D110" s="282"/>
      <c r="E110" s="282"/>
      <c r="F110" s="282"/>
      <c r="G110" s="282"/>
      <c r="H110" s="282"/>
      <c r="I110" s="283"/>
      <c r="J110" s="227" t="s">
        <v>117</v>
      </c>
      <c r="K110" s="228"/>
      <c r="L110" s="228"/>
      <c r="M110" s="228"/>
      <c r="N110" s="228"/>
      <c r="O110" s="228"/>
      <c r="P110" s="228"/>
      <c r="Q110" s="229"/>
      <c r="R110" s="236">
        <v>130</v>
      </c>
      <c r="S110" s="237"/>
      <c r="T110" s="238"/>
      <c r="U110" s="236"/>
      <c r="V110" s="237"/>
      <c r="W110" s="238"/>
      <c r="X110" s="230">
        <f>R110*U110</f>
        <v>0</v>
      </c>
      <c r="Y110" s="231"/>
      <c r="Z110" s="231"/>
      <c r="AA110" s="231"/>
      <c r="AB110" s="232"/>
      <c r="AC110" s="227" t="s">
        <v>139</v>
      </c>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9"/>
    </row>
    <row r="111" spans="1:50" ht="15" customHeight="1">
      <c r="A111" s="284"/>
      <c r="B111" s="285"/>
      <c r="C111" s="285"/>
      <c r="D111" s="285"/>
      <c r="E111" s="285"/>
      <c r="F111" s="285"/>
      <c r="G111" s="285"/>
      <c r="H111" s="285"/>
      <c r="I111" s="286"/>
      <c r="J111" s="227" t="s">
        <v>118</v>
      </c>
      <c r="K111" s="228"/>
      <c r="L111" s="228"/>
      <c r="M111" s="228"/>
      <c r="N111" s="228"/>
      <c r="O111" s="228"/>
      <c r="P111" s="228"/>
      <c r="Q111" s="229"/>
      <c r="R111" s="269" t="s">
        <v>88</v>
      </c>
      <c r="S111" s="270"/>
      <c r="T111" s="271"/>
      <c r="U111" s="236"/>
      <c r="V111" s="237"/>
      <c r="W111" s="238"/>
      <c r="X111" s="230">
        <v>0</v>
      </c>
      <c r="Y111" s="231"/>
      <c r="Z111" s="231"/>
      <c r="AA111" s="231"/>
      <c r="AB111" s="232"/>
      <c r="AC111" s="227" t="s">
        <v>119</v>
      </c>
      <c r="AD111" s="228"/>
      <c r="AE111" s="228"/>
      <c r="AF111" s="228"/>
      <c r="AG111" s="228"/>
      <c r="AH111" s="228"/>
      <c r="AI111" s="228"/>
      <c r="AJ111" s="228"/>
      <c r="AK111" s="228"/>
      <c r="AL111" s="228"/>
      <c r="AM111" s="228"/>
      <c r="AN111" s="228"/>
      <c r="AO111" s="228"/>
      <c r="AP111" s="228"/>
      <c r="AQ111" s="228"/>
      <c r="AR111" s="228"/>
      <c r="AS111" s="228"/>
      <c r="AT111" s="228"/>
      <c r="AU111" s="228"/>
      <c r="AV111" s="228"/>
      <c r="AW111" s="228"/>
      <c r="AX111" s="229"/>
    </row>
    <row r="112" spans="1:50" ht="15" customHeight="1">
      <c r="A112" s="272" t="s">
        <v>33</v>
      </c>
      <c r="B112" s="273"/>
      <c r="C112" s="273"/>
      <c r="D112" s="273"/>
      <c r="E112" s="273"/>
      <c r="F112" s="273"/>
      <c r="G112" s="273"/>
      <c r="H112" s="273"/>
      <c r="I112" s="273"/>
      <c r="J112" s="273"/>
      <c r="K112" s="273"/>
      <c r="L112" s="273"/>
      <c r="M112" s="273"/>
      <c r="N112" s="273"/>
      <c r="O112" s="273"/>
      <c r="P112" s="273"/>
      <c r="Q112" s="273"/>
      <c r="R112" s="273"/>
      <c r="S112" s="273"/>
      <c r="T112" s="274"/>
      <c r="U112" s="275">
        <f>SUM(X62:AB111)</f>
        <v>0</v>
      </c>
      <c r="V112" s="276"/>
      <c r="W112" s="276"/>
      <c r="X112" s="276"/>
      <c r="Y112" s="276"/>
      <c r="Z112" s="276"/>
      <c r="AA112" s="276"/>
      <c r="AB112" s="277"/>
      <c r="AC112" s="266"/>
      <c r="AD112" s="267"/>
      <c r="AE112" s="267"/>
      <c r="AF112" s="267"/>
      <c r="AG112" s="267"/>
      <c r="AH112" s="267"/>
      <c r="AI112" s="267"/>
      <c r="AJ112" s="267"/>
      <c r="AK112" s="267"/>
      <c r="AL112" s="267"/>
      <c r="AM112" s="267"/>
      <c r="AN112" s="267"/>
      <c r="AO112" s="267"/>
      <c r="AP112" s="267"/>
      <c r="AQ112" s="267"/>
      <c r="AR112" s="267"/>
      <c r="AS112" s="267"/>
      <c r="AT112" s="267"/>
      <c r="AU112" s="267"/>
      <c r="AV112" s="267"/>
      <c r="AW112" s="267"/>
      <c r="AX112" s="268"/>
    </row>
    <row r="113" spans="18:29" ht="15" customHeight="1">
      <c r="R113" s="48"/>
      <c r="S113" s="48"/>
      <c r="T113" s="48"/>
      <c r="U113" s="48"/>
      <c r="V113" s="48"/>
      <c r="W113" s="48"/>
      <c r="X113" s="48"/>
      <c r="Y113" s="48"/>
      <c r="Z113" s="48"/>
      <c r="AA113" s="48"/>
      <c r="AB113" s="48"/>
      <c r="AC113" s="48"/>
    </row>
  </sheetData>
  <protectedRanges>
    <protectedRange sqref="E16:E17 C16:C17 G16:H17 C26" name="範囲3"/>
    <protectedRange sqref="B16:B17" name="範囲1"/>
  </protectedRanges>
  <mergeCells count="511">
    <mergeCell ref="X15:AB15"/>
    <mergeCell ref="A15:W15"/>
    <mergeCell ref="X73:AB73"/>
    <mergeCell ref="AC73:AX73"/>
    <mergeCell ref="A71:I71"/>
    <mergeCell ref="J71:Q71"/>
    <mergeCell ref="R71:T71"/>
    <mergeCell ref="U71:W71"/>
    <mergeCell ref="X71:AB71"/>
    <mergeCell ref="AC71:AX71"/>
    <mergeCell ref="A72:I72"/>
    <mergeCell ref="J72:Q72"/>
    <mergeCell ref="R72:T72"/>
    <mergeCell ref="U72:W72"/>
    <mergeCell ref="X72:AB72"/>
    <mergeCell ref="AC72:AX72"/>
    <mergeCell ref="X18:AB18"/>
    <mergeCell ref="AC18:AX18"/>
    <mergeCell ref="X34:AB34"/>
    <mergeCell ref="X24:AB24"/>
    <mergeCell ref="AC24:AX24"/>
    <mergeCell ref="X25:AB25"/>
    <mergeCell ref="AC25:AX25"/>
    <mergeCell ref="X19:AB19"/>
    <mergeCell ref="A13:K13"/>
    <mergeCell ref="A12:K12"/>
    <mergeCell ref="A11:K11"/>
    <mergeCell ref="T14:W14"/>
    <mergeCell ref="T13:W13"/>
    <mergeCell ref="T12:W12"/>
    <mergeCell ref="A73:I73"/>
    <mergeCell ref="J73:Q73"/>
    <mergeCell ref="R73:T73"/>
    <mergeCell ref="U73:W73"/>
    <mergeCell ref="A18:Q18"/>
    <mergeCell ref="R18:T18"/>
    <mergeCell ref="U18:W18"/>
    <mergeCell ref="J19:Q19"/>
    <mergeCell ref="R19:T19"/>
    <mergeCell ref="U19:W19"/>
    <mergeCell ref="R30:T30"/>
    <mergeCell ref="U30:W30"/>
    <mergeCell ref="J24:Q24"/>
    <mergeCell ref="R24:T24"/>
    <mergeCell ref="U24:W24"/>
    <mergeCell ref="J25:Q25"/>
    <mergeCell ref="R25:T25"/>
    <mergeCell ref="U25:W25"/>
    <mergeCell ref="AO2:AQ3"/>
    <mergeCell ref="AR2:AX3"/>
    <mergeCell ref="X11:AB11"/>
    <mergeCell ref="X12:AB12"/>
    <mergeCell ref="X13:AB13"/>
    <mergeCell ref="X14:AB14"/>
    <mergeCell ref="AC11:AX11"/>
    <mergeCell ref="AC12:AX12"/>
    <mergeCell ref="AC13:AX13"/>
    <mergeCell ref="AC14:AX14"/>
    <mergeCell ref="X7:AB7"/>
    <mergeCell ref="X8:AB8"/>
    <mergeCell ref="AC19:AX19"/>
    <mergeCell ref="X23:AB23"/>
    <mergeCell ref="AC23:AX23"/>
    <mergeCell ref="X21:AB21"/>
    <mergeCell ref="AC21:AX21"/>
    <mergeCell ref="X22:AB22"/>
    <mergeCell ref="AC22:AX22"/>
    <mergeCell ref="J22:Q22"/>
    <mergeCell ref="R22:T22"/>
    <mergeCell ref="U22:W22"/>
    <mergeCell ref="J21:Q21"/>
    <mergeCell ref="R21:T21"/>
    <mergeCell ref="U21:W21"/>
    <mergeCell ref="R23:T23"/>
    <mergeCell ref="U23:W23"/>
    <mergeCell ref="J23:Q23"/>
    <mergeCell ref="J20:Q20"/>
    <mergeCell ref="R20:T20"/>
    <mergeCell ref="X20:AB20"/>
    <mergeCell ref="U20:W20"/>
    <mergeCell ref="AC20:AX20"/>
    <mergeCell ref="J27:Q27"/>
    <mergeCell ref="R27:T27"/>
    <mergeCell ref="R31:T31"/>
    <mergeCell ref="U31:W31"/>
    <mergeCell ref="U27:W27"/>
    <mergeCell ref="X28:AB28"/>
    <mergeCell ref="AC28:AX28"/>
    <mergeCell ref="J28:Q28"/>
    <mergeCell ref="X26:AB26"/>
    <mergeCell ref="AC26:AX26"/>
    <mergeCell ref="R26:T26"/>
    <mergeCell ref="U26:W26"/>
    <mergeCell ref="J26:Q26"/>
    <mergeCell ref="X27:AB27"/>
    <mergeCell ref="AC27:AX27"/>
    <mergeCell ref="R28:T28"/>
    <mergeCell ref="U28:W28"/>
    <mergeCell ref="X31:AB31"/>
    <mergeCell ref="X30:AB30"/>
    <mergeCell ref="R29:T29"/>
    <mergeCell ref="U29:W29"/>
    <mergeCell ref="AC30:AX30"/>
    <mergeCell ref="J29:Q29"/>
    <mergeCell ref="R37:T37"/>
    <mergeCell ref="J35:Q35"/>
    <mergeCell ref="J36:Q36"/>
    <mergeCell ref="J31:Q31"/>
    <mergeCell ref="J38:Q38"/>
    <mergeCell ref="R38:T38"/>
    <mergeCell ref="AC37:AX37"/>
    <mergeCell ref="U37:W37"/>
    <mergeCell ref="X37:AB37"/>
    <mergeCell ref="J37:Q37"/>
    <mergeCell ref="AC31:AX31"/>
    <mergeCell ref="R36:T36"/>
    <mergeCell ref="U36:W36"/>
    <mergeCell ref="R35:T35"/>
    <mergeCell ref="U35:W35"/>
    <mergeCell ref="AC33:AX33"/>
    <mergeCell ref="X32:AB32"/>
    <mergeCell ref="AC32:AX32"/>
    <mergeCell ref="AC36:AX36"/>
    <mergeCell ref="X36:AB36"/>
    <mergeCell ref="AC34:AX34"/>
    <mergeCell ref="X35:AB35"/>
    <mergeCell ref="AC35:AX35"/>
    <mergeCell ref="J34:Q34"/>
    <mergeCell ref="R34:T34"/>
    <mergeCell ref="U34:W34"/>
    <mergeCell ref="J32:Q32"/>
    <mergeCell ref="R32:T32"/>
    <mergeCell ref="U32:W32"/>
    <mergeCell ref="AC29:AX29"/>
    <mergeCell ref="J33:Q33"/>
    <mergeCell ref="R33:T33"/>
    <mergeCell ref="U33:W33"/>
    <mergeCell ref="X33:AB33"/>
    <mergeCell ref="J30:Q30"/>
    <mergeCell ref="X29:AB29"/>
    <mergeCell ref="U38:W38"/>
    <mergeCell ref="X38:AB38"/>
    <mergeCell ref="AC38:AX38"/>
    <mergeCell ref="AC41:AX41"/>
    <mergeCell ref="U41:W41"/>
    <mergeCell ref="X41:AB41"/>
    <mergeCell ref="R41:T41"/>
    <mergeCell ref="J39:Q39"/>
    <mergeCell ref="U39:W39"/>
    <mergeCell ref="X39:AB39"/>
    <mergeCell ref="R39:T39"/>
    <mergeCell ref="AC39:AX39"/>
    <mergeCell ref="J40:Q40"/>
    <mergeCell ref="R40:T40"/>
    <mergeCell ref="J41:Q41"/>
    <mergeCell ref="U40:W40"/>
    <mergeCell ref="AC45:AX45"/>
    <mergeCell ref="U45:W45"/>
    <mergeCell ref="R43:T43"/>
    <mergeCell ref="J45:Q45"/>
    <mergeCell ref="R45:T45"/>
    <mergeCell ref="J43:Q43"/>
    <mergeCell ref="I43:I44"/>
    <mergeCell ref="I40:I42"/>
    <mergeCell ref="J42:Q42"/>
    <mergeCell ref="R42:T42"/>
    <mergeCell ref="X40:AB40"/>
    <mergeCell ref="AC40:AX40"/>
    <mergeCell ref="X45:AB45"/>
    <mergeCell ref="U43:W43"/>
    <mergeCell ref="AC43:AX43"/>
    <mergeCell ref="AC42:AX42"/>
    <mergeCell ref="X42:AB42"/>
    <mergeCell ref="U42:W42"/>
    <mergeCell ref="J44:Q44"/>
    <mergeCell ref="R44:T44"/>
    <mergeCell ref="U44:W44"/>
    <mergeCell ref="X44:AB44"/>
    <mergeCell ref="AC44:AX44"/>
    <mergeCell ref="X43:AB43"/>
    <mergeCell ref="J49:Q49"/>
    <mergeCell ref="R49:T49"/>
    <mergeCell ref="AC47:AX47"/>
    <mergeCell ref="J48:Q48"/>
    <mergeCell ref="R48:T48"/>
    <mergeCell ref="U48:W48"/>
    <mergeCell ref="X48:AB48"/>
    <mergeCell ref="J46:Q46"/>
    <mergeCell ref="R46:T46"/>
    <mergeCell ref="U46:W46"/>
    <mergeCell ref="X46:AB46"/>
    <mergeCell ref="AC46:AX46"/>
    <mergeCell ref="U47:W47"/>
    <mergeCell ref="AC48:AX48"/>
    <mergeCell ref="J47:Q47"/>
    <mergeCell ref="AC49:AX49"/>
    <mergeCell ref="R47:T47"/>
    <mergeCell ref="U49:W49"/>
    <mergeCell ref="X49:AB49"/>
    <mergeCell ref="X47:AB47"/>
    <mergeCell ref="X53:AB53"/>
    <mergeCell ref="AC53:AX53"/>
    <mergeCell ref="J51:Q51"/>
    <mergeCell ref="R51:T51"/>
    <mergeCell ref="U51:W51"/>
    <mergeCell ref="J50:Q50"/>
    <mergeCell ref="R50:T50"/>
    <mergeCell ref="U50:W50"/>
    <mergeCell ref="X50:AB50"/>
    <mergeCell ref="AC50:AX50"/>
    <mergeCell ref="X52:AB52"/>
    <mergeCell ref="U52:W52"/>
    <mergeCell ref="X51:AB51"/>
    <mergeCell ref="AC51:AX51"/>
    <mergeCell ref="R52:T52"/>
    <mergeCell ref="J52:Q52"/>
    <mergeCell ref="AC52:AX52"/>
    <mergeCell ref="J54:Q54"/>
    <mergeCell ref="R54:T54"/>
    <mergeCell ref="U54:W54"/>
    <mergeCell ref="J55:Q55"/>
    <mergeCell ref="R55:T55"/>
    <mergeCell ref="U55:W55"/>
    <mergeCell ref="J53:Q53"/>
    <mergeCell ref="R53:T53"/>
    <mergeCell ref="U53:W53"/>
    <mergeCell ref="X54:AB54"/>
    <mergeCell ref="AC54:AX54"/>
    <mergeCell ref="X55:AB55"/>
    <mergeCell ref="AC55:AX55"/>
    <mergeCell ref="AC58:AX58"/>
    <mergeCell ref="X57:AB57"/>
    <mergeCell ref="X59:AB59"/>
    <mergeCell ref="AC59:AX59"/>
    <mergeCell ref="AC57:AX57"/>
    <mergeCell ref="X56:AB56"/>
    <mergeCell ref="R57:T57"/>
    <mergeCell ref="U57:W57"/>
    <mergeCell ref="R58:T58"/>
    <mergeCell ref="J58:Q58"/>
    <mergeCell ref="X58:AB58"/>
    <mergeCell ref="U58:W58"/>
    <mergeCell ref="J63:Q63"/>
    <mergeCell ref="R63:T63"/>
    <mergeCell ref="AC56:AX56"/>
    <mergeCell ref="X60:AB60"/>
    <mergeCell ref="AC60:AX60"/>
    <mergeCell ref="X64:AB64"/>
    <mergeCell ref="X66:AB66"/>
    <mergeCell ref="U65:W65"/>
    <mergeCell ref="X65:AB65"/>
    <mergeCell ref="R66:T66"/>
    <mergeCell ref="J66:Q66"/>
    <mergeCell ref="R60:T60"/>
    <mergeCell ref="U60:W60"/>
    <mergeCell ref="J62:Q62"/>
    <mergeCell ref="J60:Q60"/>
    <mergeCell ref="AC61:AX61"/>
    <mergeCell ref="R62:T62"/>
    <mergeCell ref="X62:AB62"/>
    <mergeCell ref="AC62:AX62"/>
    <mergeCell ref="AC64:AX64"/>
    <mergeCell ref="A61:T61"/>
    <mergeCell ref="U61:AB61"/>
    <mergeCell ref="AC65:AX65"/>
    <mergeCell ref="J65:Q65"/>
    <mergeCell ref="X63:AB63"/>
    <mergeCell ref="AC63:AX63"/>
    <mergeCell ref="U64:W64"/>
    <mergeCell ref="H62:I64"/>
    <mergeCell ref="H65:I67"/>
    <mergeCell ref="A62:G63"/>
    <mergeCell ref="A65:G67"/>
    <mergeCell ref="J67:Q67"/>
    <mergeCell ref="R67:T67"/>
    <mergeCell ref="X67:AB67"/>
    <mergeCell ref="AC67:AX67"/>
    <mergeCell ref="U63:W63"/>
    <mergeCell ref="J64:Q64"/>
    <mergeCell ref="R64:T64"/>
    <mergeCell ref="U62:W62"/>
    <mergeCell ref="U68:W68"/>
    <mergeCell ref="X68:AB68"/>
    <mergeCell ref="AC68:AX68"/>
    <mergeCell ref="J68:Q68"/>
    <mergeCell ref="R68:T68"/>
    <mergeCell ref="A70:G70"/>
    <mergeCell ref="J69:Q69"/>
    <mergeCell ref="R69:T69"/>
    <mergeCell ref="U69:W69"/>
    <mergeCell ref="X69:AB69"/>
    <mergeCell ref="AC69:AX69"/>
    <mergeCell ref="A68:G68"/>
    <mergeCell ref="U70:W70"/>
    <mergeCell ref="X70:AB70"/>
    <mergeCell ref="AC70:AX70"/>
    <mergeCell ref="J70:Q70"/>
    <mergeCell ref="R70:T70"/>
    <mergeCell ref="A69:G69"/>
    <mergeCell ref="H68:I70"/>
    <mergeCell ref="AC75:AX75"/>
    <mergeCell ref="J75:Q75"/>
    <mergeCell ref="R75:T75"/>
    <mergeCell ref="A74:G74"/>
    <mergeCell ref="J74:Q74"/>
    <mergeCell ref="R74:T74"/>
    <mergeCell ref="A75:G75"/>
    <mergeCell ref="U75:W75"/>
    <mergeCell ref="X75:AB75"/>
    <mergeCell ref="U74:W74"/>
    <mergeCell ref="X74:AB74"/>
    <mergeCell ref="H74:I75"/>
    <mergeCell ref="A76:G76"/>
    <mergeCell ref="J76:Q76"/>
    <mergeCell ref="R76:T76"/>
    <mergeCell ref="R77:T77"/>
    <mergeCell ref="J77:Q77"/>
    <mergeCell ref="U77:W77"/>
    <mergeCell ref="X77:AB77"/>
    <mergeCell ref="AC77:AX77"/>
    <mergeCell ref="U76:W76"/>
    <mergeCell ref="X76:AB76"/>
    <mergeCell ref="AC76:AX76"/>
    <mergeCell ref="H76:I78"/>
    <mergeCell ref="A77:G78"/>
    <mergeCell ref="J78:Q78"/>
    <mergeCell ref="R78:T78"/>
    <mergeCell ref="U78:W78"/>
    <mergeCell ref="X78:AB78"/>
    <mergeCell ref="AC78:AX78"/>
    <mergeCell ref="U83:W84"/>
    <mergeCell ref="X83:AB84"/>
    <mergeCell ref="A79:H97"/>
    <mergeCell ref="U79:W80"/>
    <mergeCell ref="X79:AB80"/>
    <mergeCell ref="AC79:AX79"/>
    <mergeCell ref="I79:I80"/>
    <mergeCell ref="J79:Q80"/>
    <mergeCell ref="R79:T80"/>
    <mergeCell ref="U81:W82"/>
    <mergeCell ref="X81:AB82"/>
    <mergeCell ref="AC81:AX81"/>
    <mergeCell ref="AC82:AX82"/>
    <mergeCell ref="I81:I82"/>
    <mergeCell ref="J81:Q82"/>
    <mergeCell ref="R81:T82"/>
    <mergeCell ref="I83:I84"/>
    <mergeCell ref="J83:Q84"/>
    <mergeCell ref="R83:T84"/>
    <mergeCell ref="AC88:AX88"/>
    <mergeCell ref="I87:I88"/>
    <mergeCell ref="J87:Q88"/>
    <mergeCell ref="R87:T88"/>
    <mergeCell ref="U87:W88"/>
    <mergeCell ref="X104:AB104"/>
    <mergeCell ref="AC104:AX104"/>
    <mergeCell ref="U105:W105"/>
    <mergeCell ref="R103:T103"/>
    <mergeCell ref="U85:W86"/>
    <mergeCell ref="X85:AB86"/>
    <mergeCell ref="AC85:AX85"/>
    <mergeCell ref="AC86:AX86"/>
    <mergeCell ref="I85:I86"/>
    <mergeCell ref="J85:Q86"/>
    <mergeCell ref="R85:T86"/>
    <mergeCell ref="X87:AB88"/>
    <mergeCell ref="AC87:AX87"/>
    <mergeCell ref="J107:Q107"/>
    <mergeCell ref="R107:T107"/>
    <mergeCell ref="U107:W107"/>
    <mergeCell ref="R105:T105"/>
    <mergeCell ref="AC106:AX106"/>
    <mergeCell ref="AC107:AX107"/>
    <mergeCell ref="I95:I96"/>
    <mergeCell ref="J95:Q96"/>
    <mergeCell ref="R95:T96"/>
    <mergeCell ref="U95:W96"/>
    <mergeCell ref="X95:AB96"/>
    <mergeCell ref="J102:Q102"/>
    <mergeCell ref="R102:T102"/>
    <mergeCell ref="U102:W102"/>
    <mergeCell ref="X102:AB102"/>
    <mergeCell ref="AC102:AX102"/>
    <mergeCell ref="J103:Q103"/>
    <mergeCell ref="J105:Q105"/>
    <mergeCell ref="X103:AB103"/>
    <mergeCell ref="AC103:AX103"/>
    <mergeCell ref="X105:AB105"/>
    <mergeCell ref="AC105:AX105"/>
    <mergeCell ref="J104:Q104"/>
    <mergeCell ref="R104:T104"/>
    <mergeCell ref="AC108:AX108"/>
    <mergeCell ref="AC109:AX109"/>
    <mergeCell ref="U101:W101"/>
    <mergeCell ref="U100:W100"/>
    <mergeCell ref="R111:T111"/>
    <mergeCell ref="U111:W111"/>
    <mergeCell ref="A112:T112"/>
    <mergeCell ref="U112:AB112"/>
    <mergeCell ref="J110:Q110"/>
    <mergeCell ref="R110:T110"/>
    <mergeCell ref="R109:T109"/>
    <mergeCell ref="U109:W109"/>
    <mergeCell ref="R108:T108"/>
    <mergeCell ref="U108:W108"/>
    <mergeCell ref="J108:Q108"/>
    <mergeCell ref="J109:Q109"/>
    <mergeCell ref="X108:AB108"/>
    <mergeCell ref="X109:AB109"/>
    <mergeCell ref="J111:Q111"/>
    <mergeCell ref="X111:AB111"/>
    <mergeCell ref="A98:I111"/>
    <mergeCell ref="R106:T106"/>
    <mergeCell ref="U106:W106"/>
    <mergeCell ref="J106:Q106"/>
    <mergeCell ref="J93:Q94"/>
    <mergeCell ref="R93:T94"/>
    <mergeCell ref="AC83:AX83"/>
    <mergeCell ref="AC84:AX84"/>
    <mergeCell ref="U103:W103"/>
    <mergeCell ref="X106:AB106"/>
    <mergeCell ref="X107:AB107"/>
    <mergeCell ref="R101:T101"/>
    <mergeCell ref="AC112:AX112"/>
    <mergeCell ref="X110:AB110"/>
    <mergeCell ref="AC110:AX110"/>
    <mergeCell ref="U110:W110"/>
    <mergeCell ref="AC92:AX92"/>
    <mergeCell ref="U93:W94"/>
    <mergeCell ref="X93:AB94"/>
    <mergeCell ref="AC93:AX93"/>
    <mergeCell ref="AC94:AX94"/>
    <mergeCell ref="U91:W92"/>
    <mergeCell ref="X91:AB92"/>
    <mergeCell ref="AC91:AX91"/>
    <mergeCell ref="X98:AB98"/>
    <mergeCell ref="U99:W99"/>
    <mergeCell ref="AC98:AX98"/>
    <mergeCell ref="AC111:AX111"/>
    <mergeCell ref="AC80:AX80"/>
    <mergeCell ref="AC74:AX74"/>
    <mergeCell ref="R65:T65"/>
    <mergeCell ref="U67:W67"/>
    <mergeCell ref="AC66:AX66"/>
    <mergeCell ref="U66:W66"/>
    <mergeCell ref="R97:T97"/>
    <mergeCell ref="U97:W97"/>
    <mergeCell ref="I91:I92"/>
    <mergeCell ref="J91:Q92"/>
    <mergeCell ref="R91:T92"/>
    <mergeCell ref="U89:W90"/>
    <mergeCell ref="X89:AB90"/>
    <mergeCell ref="AC89:AX89"/>
    <mergeCell ref="AC90:AX90"/>
    <mergeCell ref="I89:I90"/>
    <mergeCell ref="J89:Q90"/>
    <mergeCell ref="R89:T90"/>
    <mergeCell ref="X97:AB97"/>
    <mergeCell ref="AC95:AX95"/>
    <mergeCell ref="AC97:AX97"/>
    <mergeCell ref="AC96:AX96"/>
    <mergeCell ref="J97:Q97"/>
    <mergeCell ref="I93:I94"/>
    <mergeCell ref="J98:Q98"/>
    <mergeCell ref="R98:T98"/>
    <mergeCell ref="J100:Q100"/>
    <mergeCell ref="J101:Q101"/>
    <mergeCell ref="X100:AB100"/>
    <mergeCell ref="AC100:AX100"/>
    <mergeCell ref="X101:AB101"/>
    <mergeCell ref="AC101:AX101"/>
    <mergeCell ref="X99:AB99"/>
    <mergeCell ref="AC99:AX99"/>
    <mergeCell ref="J99:Q99"/>
    <mergeCell ref="R99:T99"/>
    <mergeCell ref="R100:T100"/>
    <mergeCell ref="U98:W98"/>
    <mergeCell ref="A8:K8"/>
    <mergeCell ref="A7:K7"/>
    <mergeCell ref="A6:K6"/>
    <mergeCell ref="AC7:AX7"/>
    <mergeCell ref="AC8:AX8"/>
    <mergeCell ref="L7:W7"/>
    <mergeCell ref="L8:W8"/>
    <mergeCell ref="L6:W6"/>
    <mergeCell ref="X6:AB6"/>
    <mergeCell ref="AC6:AX6"/>
    <mergeCell ref="A19:I36"/>
    <mergeCell ref="I50:I60"/>
    <mergeCell ref="H40:H60"/>
    <mergeCell ref="A37:G60"/>
    <mergeCell ref="I45:I49"/>
    <mergeCell ref="H37:H39"/>
    <mergeCell ref="I37:I39"/>
    <mergeCell ref="AC15:AX15"/>
    <mergeCell ref="A9:W9"/>
    <mergeCell ref="X9:AB9"/>
    <mergeCell ref="AC9:AX9"/>
    <mergeCell ref="T11:W11"/>
    <mergeCell ref="L14:S14"/>
    <mergeCell ref="L13:S13"/>
    <mergeCell ref="L12:S12"/>
    <mergeCell ref="L11:S11"/>
    <mergeCell ref="A14:K14"/>
    <mergeCell ref="R56:T56"/>
    <mergeCell ref="U56:W56"/>
    <mergeCell ref="J56:Q56"/>
    <mergeCell ref="R59:T59"/>
    <mergeCell ref="U59:W59"/>
    <mergeCell ref="J59:Q59"/>
    <mergeCell ref="J57:Q57"/>
  </mergeCells>
  <phoneticPr fontId="1" type="Hiragana" alignment="distributed"/>
  <printOptions horizontalCentered="1"/>
  <pageMargins left="0.59055118110236227" right="0.39370078740157483" top="0.78740157480314965" bottom="0.59055118110236227" header="0.39370078740157483" footer="0.39370078740157483"/>
  <pageSetup paperSize="8" orientation="portrait" r:id="rId1"/>
  <headerFooter alignWithMargins="0">
    <oddHeader>&amp;L　国立吉備青少年自然の家&amp;R2024年4月版</oddHeader>
  </headerFooter>
  <rowBreaks count="1" manualBreakCount="1">
    <brk id="61" max="4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1B26E-2DD3-4D42-A308-7559FCC55E97}">
  <sheetPr>
    <tabColor rgb="FFFF0000"/>
    <pageSetUpPr fitToPage="1"/>
  </sheetPr>
  <dimension ref="A1:AK713"/>
  <sheetViews>
    <sheetView view="pageBreakPreview" topLeftCell="A48" zoomScale="90" zoomScaleNormal="85" zoomScaleSheetLayoutView="90" zoomScalePageLayoutView="70" workbookViewId="0">
      <selection activeCell="P50" sqref="P50"/>
    </sheetView>
  </sheetViews>
  <sheetFormatPr defaultColWidth="4.5" defaultRowHeight="15" customHeight="1"/>
  <cols>
    <col min="1" max="16384" width="4.5" style="74"/>
  </cols>
  <sheetData>
    <row r="1" spans="1:34" ht="29.25" customHeight="1">
      <c r="A1" s="90" t="s">
        <v>248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row>
    <row r="2" spans="1:34" ht="18" customHeight="1">
      <c r="A2" s="434"/>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row>
    <row r="3" spans="1:34" ht="24" customHeight="1">
      <c r="A3" s="434" t="s">
        <v>269</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row>
    <row r="4" spans="1:34" ht="18.600000000000001" customHeight="1" thickBot="1">
      <c r="C4" s="75"/>
      <c r="D4" s="75"/>
      <c r="E4" s="75"/>
      <c r="F4" s="75"/>
      <c r="G4" s="76"/>
      <c r="H4" s="76"/>
      <c r="I4" s="76"/>
      <c r="J4" s="76"/>
      <c r="K4" s="76"/>
      <c r="L4" s="76"/>
      <c r="M4" s="76"/>
      <c r="N4" s="76"/>
      <c r="O4" s="76"/>
      <c r="P4" s="76"/>
      <c r="R4" s="75"/>
      <c r="S4" s="75"/>
      <c r="T4" s="75"/>
      <c r="U4" s="75"/>
      <c r="V4" s="76"/>
      <c r="W4" s="76"/>
      <c r="X4" s="76"/>
      <c r="Y4" s="76"/>
      <c r="AB4" s="77"/>
      <c r="AC4" s="77"/>
      <c r="AD4" s="77"/>
      <c r="AE4" s="77"/>
      <c r="AF4" s="78"/>
      <c r="AG4" s="78"/>
      <c r="AH4" s="78"/>
    </row>
    <row r="5" spans="1:34" ht="32.25" customHeight="1" thickBot="1">
      <c r="A5" s="79"/>
      <c r="B5" s="458" t="s">
        <v>179</v>
      </c>
      <c r="C5" s="458"/>
      <c r="D5" s="458"/>
      <c r="E5" s="458"/>
      <c r="F5" s="458"/>
      <c r="G5" s="459" t="s">
        <v>169</v>
      </c>
      <c r="H5" s="459"/>
      <c r="I5" s="459"/>
      <c r="J5" s="459"/>
      <c r="K5" s="459"/>
      <c r="L5" s="459"/>
      <c r="M5" s="459"/>
      <c r="N5" s="459"/>
      <c r="O5" s="459"/>
      <c r="P5" s="459"/>
      <c r="Q5" s="460"/>
      <c r="R5" s="460"/>
      <c r="S5" s="460"/>
      <c r="T5" s="460"/>
      <c r="U5" s="460"/>
      <c r="V5" s="459" t="s">
        <v>170</v>
      </c>
      <c r="W5" s="459"/>
      <c r="X5" s="459"/>
      <c r="Y5" s="459"/>
      <c r="Z5" s="459"/>
      <c r="AA5" s="459"/>
      <c r="AB5" s="459"/>
      <c r="AC5" s="459"/>
      <c r="AD5" s="459"/>
      <c r="AE5" s="459"/>
    </row>
    <row r="6" spans="1:34" ht="18.600000000000001" customHeight="1" thickBot="1">
      <c r="B6" s="458"/>
      <c r="C6" s="458"/>
      <c r="D6" s="458"/>
      <c r="E6" s="458"/>
      <c r="F6" s="458"/>
      <c r="G6" s="402" t="s">
        <v>180</v>
      </c>
      <c r="H6" s="402"/>
      <c r="I6" s="402"/>
      <c r="J6" s="402" t="s">
        <v>171</v>
      </c>
      <c r="K6" s="402" t="s">
        <v>181</v>
      </c>
      <c r="L6" s="402"/>
      <c r="M6" s="402"/>
      <c r="N6" s="455" t="s">
        <v>172</v>
      </c>
      <c r="O6" s="455"/>
      <c r="P6" s="455"/>
      <c r="Q6" s="460"/>
      <c r="R6" s="460"/>
      <c r="S6" s="460"/>
      <c r="T6" s="460"/>
      <c r="U6" s="460"/>
      <c r="V6" s="402" t="s">
        <v>180</v>
      </c>
      <c r="W6" s="402"/>
      <c r="X6" s="402"/>
      <c r="Y6" s="402" t="s">
        <v>171</v>
      </c>
      <c r="Z6" s="402" t="s">
        <v>181</v>
      </c>
      <c r="AA6" s="402"/>
      <c r="AB6" s="402"/>
      <c r="AC6" s="455" t="s">
        <v>172</v>
      </c>
      <c r="AD6" s="455"/>
      <c r="AE6" s="455"/>
      <c r="AG6" s="80"/>
      <c r="AH6" s="80"/>
    </row>
    <row r="7" spans="1:34" ht="18.600000000000001" customHeight="1" thickBot="1">
      <c r="B7" s="458"/>
      <c r="C7" s="458"/>
      <c r="D7" s="458"/>
      <c r="E7" s="458"/>
      <c r="F7" s="458"/>
      <c r="G7" s="402"/>
      <c r="H7" s="402"/>
      <c r="I7" s="402"/>
      <c r="J7" s="402"/>
      <c r="K7" s="402"/>
      <c r="L7" s="402"/>
      <c r="M7" s="402"/>
      <c r="N7" s="455"/>
      <c r="O7" s="455"/>
      <c r="P7" s="455"/>
      <c r="Q7" s="460"/>
      <c r="R7" s="460"/>
      <c r="S7" s="460"/>
      <c r="T7" s="460"/>
      <c r="U7" s="460"/>
      <c r="V7" s="402"/>
      <c r="W7" s="402"/>
      <c r="X7" s="402"/>
      <c r="Y7" s="402"/>
      <c r="Z7" s="402"/>
      <c r="AA7" s="402"/>
      <c r="AB7" s="402"/>
      <c r="AC7" s="455"/>
      <c r="AD7" s="455"/>
      <c r="AE7" s="455"/>
    </row>
    <row r="8" spans="1:34" ht="18" customHeight="1" thickBot="1">
      <c r="B8" s="456" t="s">
        <v>173</v>
      </c>
      <c r="C8" s="457" t="s">
        <v>313</v>
      </c>
      <c r="D8" s="457"/>
      <c r="E8" s="457"/>
      <c r="F8" s="457"/>
      <c r="G8" s="402"/>
      <c r="H8" s="402"/>
      <c r="I8" s="402"/>
      <c r="J8" s="402" t="s">
        <v>171</v>
      </c>
      <c r="K8" s="402"/>
      <c r="L8" s="402"/>
      <c r="M8" s="402"/>
      <c r="N8" s="401">
        <f t="shared" ref="N8" si="0">IF(G8&gt;=3,K8*900,G8*K8*300)</f>
        <v>0</v>
      </c>
      <c r="O8" s="401"/>
      <c r="P8" s="401"/>
      <c r="Q8" s="456" t="s">
        <v>173</v>
      </c>
      <c r="R8" s="457" t="s">
        <v>271</v>
      </c>
      <c r="S8" s="457"/>
      <c r="T8" s="457"/>
      <c r="U8" s="457"/>
      <c r="V8" s="402"/>
      <c r="W8" s="402"/>
      <c r="X8" s="402"/>
      <c r="Y8" s="402" t="s">
        <v>171</v>
      </c>
      <c r="Z8" s="402"/>
      <c r="AA8" s="402"/>
      <c r="AB8" s="402"/>
      <c r="AC8" s="401">
        <f>V8*Z8*300</f>
        <v>0</v>
      </c>
      <c r="AD8" s="401"/>
      <c r="AE8" s="401"/>
    </row>
    <row r="9" spans="1:34" ht="18" customHeight="1" thickBot="1">
      <c r="B9" s="456"/>
      <c r="C9" s="457"/>
      <c r="D9" s="457"/>
      <c r="E9" s="457"/>
      <c r="F9" s="457"/>
      <c r="G9" s="402"/>
      <c r="H9" s="402"/>
      <c r="I9" s="402"/>
      <c r="J9" s="402"/>
      <c r="K9" s="402"/>
      <c r="L9" s="402"/>
      <c r="M9" s="402"/>
      <c r="N9" s="401"/>
      <c r="O9" s="401"/>
      <c r="P9" s="401"/>
      <c r="Q9" s="456"/>
      <c r="R9" s="457"/>
      <c r="S9" s="457"/>
      <c r="T9" s="457"/>
      <c r="U9" s="457"/>
      <c r="V9" s="402"/>
      <c r="W9" s="402"/>
      <c r="X9" s="402"/>
      <c r="Y9" s="402"/>
      <c r="Z9" s="402"/>
      <c r="AA9" s="402"/>
      <c r="AB9" s="402"/>
      <c r="AC9" s="401"/>
      <c r="AD9" s="401"/>
      <c r="AE9" s="401"/>
    </row>
    <row r="10" spans="1:34" ht="18" customHeight="1" thickBot="1">
      <c r="B10" s="456"/>
      <c r="C10" s="457"/>
      <c r="D10" s="457"/>
      <c r="E10" s="457"/>
      <c r="F10" s="457"/>
      <c r="G10" s="402"/>
      <c r="H10" s="402"/>
      <c r="I10" s="402"/>
      <c r="J10" s="402" t="s">
        <v>171</v>
      </c>
      <c r="K10" s="402"/>
      <c r="L10" s="402"/>
      <c r="M10" s="402"/>
      <c r="N10" s="401">
        <f t="shared" ref="N10" si="1">IF(G10&gt;=3,K10*900,G10*K10*300)</f>
        <v>0</v>
      </c>
      <c r="O10" s="401"/>
      <c r="P10" s="401"/>
      <c r="Q10" s="456"/>
      <c r="R10" s="457"/>
      <c r="S10" s="457"/>
      <c r="T10" s="457"/>
      <c r="U10" s="457"/>
      <c r="V10" s="402"/>
      <c r="W10" s="402"/>
      <c r="X10" s="402"/>
      <c r="Y10" s="402" t="s">
        <v>171</v>
      </c>
      <c r="Z10" s="402"/>
      <c r="AA10" s="402"/>
      <c r="AB10" s="402"/>
      <c r="AC10" s="401">
        <f t="shared" ref="AC10" si="2">V10*Z10*300</f>
        <v>0</v>
      </c>
      <c r="AD10" s="401"/>
      <c r="AE10" s="401"/>
    </row>
    <row r="11" spans="1:34" ht="18" customHeight="1" thickBot="1">
      <c r="B11" s="456"/>
      <c r="C11" s="457"/>
      <c r="D11" s="457"/>
      <c r="E11" s="457"/>
      <c r="F11" s="457"/>
      <c r="G11" s="402"/>
      <c r="H11" s="402"/>
      <c r="I11" s="402"/>
      <c r="J11" s="402"/>
      <c r="K11" s="402"/>
      <c r="L11" s="402"/>
      <c r="M11" s="402"/>
      <c r="N11" s="401"/>
      <c r="O11" s="401"/>
      <c r="P11" s="401"/>
      <c r="Q11" s="456"/>
      <c r="R11" s="457"/>
      <c r="S11" s="457"/>
      <c r="T11" s="457"/>
      <c r="U11" s="457"/>
      <c r="V11" s="402"/>
      <c r="W11" s="402"/>
      <c r="X11" s="402"/>
      <c r="Y11" s="402"/>
      <c r="Z11" s="402"/>
      <c r="AA11" s="402"/>
      <c r="AB11" s="402"/>
      <c r="AC11" s="401"/>
      <c r="AD11" s="401"/>
      <c r="AE11" s="401"/>
    </row>
    <row r="12" spans="1:34" ht="18" customHeight="1" thickBot="1">
      <c r="B12" s="456"/>
      <c r="C12" s="457"/>
      <c r="D12" s="457"/>
      <c r="E12" s="457"/>
      <c r="F12" s="457"/>
      <c r="G12" s="402"/>
      <c r="H12" s="402"/>
      <c r="I12" s="402"/>
      <c r="J12" s="402" t="s">
        <v>171</v>
      </c>
      <c r="K12" s="402"/>
      <c r="L12" s="402"/>
      <c r="M12" s="402"/>
      <c r="N12" s="401">
        <f t="shared" ref="N12" si="3">IF(G12&gt;=3,K12*900,G12*K12*300)</f>
        <v>0</v>
      </c>
      <c r="O12" s="401"/>
      <c r="P12" s="401"/>
      <c r="Q12" s="456"/>
      <c r="R12" s="457"/>
      <c r="S12" s="457"/>
      <c r="T12" s="457"/>
      <c r="U12" s="457"/>
      <c r="V12" s="402"/>
      <c r="W12" s="402"/>
      <c r="X12" s="402"/>
      <c r="Y12" s="402" t="s">
        <v>171</v>
      </c>
      <c r="Z12" s="402"/>
      <c r="AA12" s="402"/>
      <c r="AB12" s="402"/>
      <c r="AC12" s="401">
        <f t="shared" ref="AC12" si="4">V12*Z12*300</f>
        <v>0</v>
      </c>
      <c r="AD12" s="401"/>
      <c r="AE12" s="401"/>
    </row>
    <row r="13" spans="1:34" ht="18" customHeight="1" thickBot="1">
      <c r="B13" s="456"/>
      <c r="C13" s="457"/>
      <c r="D13" s="457"/>
      <c r="E13" s="457"/>
      <c r="F13" s="457"/>
      <c r="G13" s="402"/>
      <c r="H13" s="402"/>
      <c r="I13" s="402"/>
      <c r="J13" s="402"/>
      <c r="K13" s="402"/>
      <c r="L13" s="402"/>
      <c r="M13" s="402"/>
      <c r="N13" s="401"/>
      <c r="O13" s="401"/>
      <c r="P13" s="401"/>
      <c r="Q13" s="456"/>
      <c r="R13" s="457"/>
      <c r="S13" s="457"/>
      <c r="T13" s="457"/>
      <c r="U13" s="457"/>
      <c r="V13" s="402"/>
      <c r="W13" s="402"/>
      <c r="X13" s="402"/>
      <c r="Y13" s="402"/>
      <c r="Z13" s="402"/>
      <c r="AA13" s="402"/>
      <c r="AB13" s="402"/>
      <c r="AC13" s="401"/>
      <c r="AD13" s="401"/>
      <c r="AE13" s="401"/>
    </row>
    <row r="14" spans="1:34" ht="18.75" customHeight="1" thickBot="1">
      <c r="B14" s="456"/>
      <c r="C14" s="457"/>
      <c r="D14" s="457"/>
      <c r="E14" s="457"/>
      <c r="F14" s="457"/>
      <c r="G14" s="392" t="s">
        <v>235</v>
      </c>
      <c r="H14" s="393"/>
      <c r="I14" s="393"/>
      <c r="J14" s="393"/>
      <c r="K14" s="393"/>
      <c r="L14" s="393"/>
      <c r="M14" s="394"/>
      <c r="N14" s="401">
        <f>SUM(N8:P13)</f>
        <v>0</v>
      </c>
      <c r="O14" s="401"/>
      <c r="P14" s="401"/>
      <c r="Q14" s="456"/>
      <c r="R14" s="457"/>
      <c r="S14" s="457"/>
      <c r="T14" s="457"/>
      <c r="U14" s="457"/>
      <c r="V14" s="392" t="s">
        <v>235</v>
      </c>
      <c r="W14" s="393"/>
      <c r="X14" s="393"/>
      <c r="Y14" s="393"/>
      <c r="Z14" s="393"/>
      <c r="AA14" s="393"/>
      <c r="AB14" s="394"/>
      <c r="AC14" s="401">
        <f>SUM(AC8:AE13)</f>
        <v>0</v>
      </c>
      <c r="AD14" s="401"/>
      <c r="AE14" s="401"/>
    </row>
    <row r="15" spans="1:34" ht="18.75" customHeight="1" thickBot="1">
      <c r="B15" s="456"/>
      <c r="C15" s="457"/>
      <c r="D15" s="457"/>
      <c r="E15" s="457"/>
      <c r="F15" s="457"/>
      <c r="G15" s="395"/>
      <c r="H15" s="396"/>
      <c r="I15" s="396"/>
      <c r="J15" s="396"/>
      <c r="K15" s="396"/>
      <c r="L15" s="396"/>
      <c r="M15" s="397"/>
      <c r="N15" s="401"/>
      <c r="O15" s="401"/>
      <c r="P15" s="401"/>
      <c r="Q15" s="456"/>
      <c r="R15" s="457"/>
      <c r="S15" s="457"/>
      <c r="T15" s="457"/>
      <c r="U15" s="457"/>
      <c r="V15" s="395"/>
      <c r="W15" s="396"/>
      <c r="X15" s="396"/>
      <c r="Y15" s="396"/>
      <c r="Z15" s="396"/>
      <c r="AA15" s="396"/>
      <c r="AB15" s="397"/>
      <c r="AC15" s="401"/>
      <c r="AD15" s="401"/>
      <c r="AE15" s="401"/>
    </row>
    <row r="16" spans="1:34" ht="18" customHeight="1" thickBot="1">
      <c r="B16" s="453" t="s">
        <v>174</v>
      </c>
      <c r="C16" s="454" t="s">
        <v>314</v>
      </c>
      <c r="D16" s="454"/>
      <c r="E16" s="454"/>
      <c r="F16" s="454"/>
      <c r="G16" s="402"/>
      <c r="H16" s="402"/>
      <c r="I16" s="402"/>
      <c r="J16" s="402" t="s">
        <v>171</v>
      </c>
      <c r="K16" s="402"/>
      <c r="L16" s="402"/>
      <c r="M16" s="402"/>
      <c r="N16" s="401">
        <f>IF(G16&gt;=3,K16*1800,G16*K16*600)</f>
        <v>0</v>
      </c>
      <c r="O16" s="401"/>
      <c r="P16" s="401"/>
      <c r="Q16" s="453" t="s">
        <v>174</v>
      </c>
      <c r="R16" s="454" t="s">
        <v>227</v>
      </c>
      <c r="S16" s="454"/>
      <c r="T16" s="454"/>
      <c r="U16" s="454"/>
      <c r="V16" s="402"/>
      <c r="W16" s="402"/>
      <c r="X16" s="402"/>
      <c r="Y16" s="402" t="s">
        <v>171</v>
      </c>
      <c r="Z16" s="402"/>
      <c r="AA16" s="402"/>
      <c r="AB16" s="402"/>
      <c r="AC16" s="401">
        <f>V16*Z16*300</f>
        <v>0</v>
      </c>
      <c r="AD16" s="401"/>
      <c r="AE16" s="401"/>
    </row>
    <row r="17" spans="1:34" ht="18" customHeight="1" thickBot="1">
      <c r="B17" s="453"/>
      <c r="C17" s="454"/>
      <c r="D17" s="454"/>
      <c r="E17" s="454"/>
      <c r="F17" s="454"/>
      <c r="G17" s="402"/>
      <c r="H17" s="402"/>
      <c r="I17" s="402"/>
      <c r="J17" s="402"/>
      <c r="K17" s="402"/>
      <c r="L17" s="402"/>
      <c r="M17" s="402"/>
      <c r="N17" s="401"/>
      <c r="O17" s="401"/>
      <c r="P17" s="401"/>
      <c r="Q17" s="453"/>
      <c r="R17" s="454"/>
      <c r="S17" s="454"/>
      <c r="T17" s="454"/>
      <c r="U17" s="454"/>
      <c r="V17" s="402"/>
      <c r="W17" s="402"/>
      <c r="X17" s="402"/>
      <c r="Y17" s="402"/>
      <c r="Z17" s="402"/>
      <c r="AA17" s="402"/>
      <c r="AB17" s="402"/>
      <c r="AC17" s="401"/>
      <c r="AD17" s="401"/>
      <c r="AE17" s="401"/>
    </row>
    <row r="18" spans="1:34" ht="18" customHeight="1" thickBot="1">
      <c r="B18" s="453"/>
      <c r="C18" s="454"/>
      <c r="D18" s="454"/>
      <c r="E18" s="454"/>
      <c r="F18" s="454"/>
      <c r="G18" s="402"/>
      <c r="H18" s="402"/>
      <c r="I18" s="402"/>
      <c r="J18" s="402" t="s">
        <v>171</v>
      </c>
      <c r="K18" s="402"/>
      <c r="L18" s="402"/>
      <c r="M18" s="402"/>
      <c r="N18" s="401">
        <f>IF(G18&gt;=3,K18*1800,G18*K18*600)</f>
        <v>0</v>
      </c>
      <c r="O18" s="401"/>
      <c r="P18" s="401"/>
      <c r="Q18" s="453"/>
      <c r="R18" s="454"/>
      <c r="S18" s="454"/>
      <c r="T18" s="454"/>
      <c r="U18" s="454"/>
      <c r="V18" s="402"/>
      <c r="W18" s="402"/>
      <c r="X18" s="402"/>
      <c r="Y18" s="402" t="s">
        <v>171</v>
      </c>
      <c r="Z18" s="402"/>
      <c r="AA18" s="402"/>
      <c r="AB18" s="402"/>
      <c r="AC18" s="401">
        <f t="shared" ref="AC18" si="5">V18*Z18*300</f>
        <v>0</v>
      </c>
      <c r="AD18" s="401"/>
      <c r="AE18" s="401"/>
    </row>
    <row r="19" spans="1:34" ht="18" customHeight="1" thickBot="1">
      <c r="B19" s="453"/>
      <c r="C19" s="454"/>
      <c r="D19" s="454"/>
      <c r="E19" s="454"/>
      <c r="F19" s="454"/>
      <c r="G19" s="402"/>
      <c r="H19" s="402"/>
      <c r="I19" s="402"/>
      <c r="J19" s="402"/>
      <c r="K19" s="402"/>
      <c r="L19" s="402"/>
      <c r="M19" s="402"/>
      <c r="N19" s="401"/>
      <c r="O19" s="401"/>
      <c r="P19" s="401"/>
      <c r="Q19" s="453"/>
      <c r="R19" s="454"/>
      <c r="S19" s="454"/>
      <c r="T19" s="454"/>
      <c r="U19" s="454"/>
      <c r="V19" s="402"/>
      <c r="W19" s="402"/>
      <c r="X19" s="402"/>
      <c r="Y19" s="402"/>
      <c r="Z19" s="402"/>
      <c r="AA19" s="402"/>
      <c r="AB19" s="402"/>
      <c r="AC19" s="401"/>
      <c r="AD19" s="401"/>
      <c r="AE19" s="401"/>
    </row>
    <row r="20" spans="1:34" ht="18" customHeight="1" thickBot="1">
      <c r="B20" s="453"/>
      <c r="C20" s="454"/>
      <c r="D20" s="454"/>
      <c r="E20" s="454"/>
      <c r="F20" s="454"/>
      <c r="G20" s="402"/>
      <c r="H20" s="402"/>
      <c r="I20" s="402"/>
      <c r="J20" s="402" t="s">
        <v>171</v>
      </c>
      <c r="K20" s="402"/>
      <c r="L20" s="402"/>
      <c r="M20" s="402"/>
      <c r="N20" s="401">
        <f>IF(G20&gt;=3,K20*1800,G20*K20*600)</f>
        <v>0</v>
      </c>
      <c r="O20" s="401"/>
      <c r="P20" s="401"/>
      <c r="Q20" s="453"/>
      <c r="R20" s="454"/>
      <c r="S20" s="454"/>
      <c r="T20" s="454"/>
      <c r="U20" s="454"/>
      <c r="V20" s="402"/>
      <c r="W20" s="402"/>
      <c r="X20" s="402"/>
      <c r="Y20" s="402" t="s">
        <v>171</v>
      </c>
      <c r="Z20" s="402"/>
      <c r="AA20" s="402"/>
      <c r="AB20" s="402"/>
      <c r="AC20" s="401">
        <f t="shared" ref="AC20" si="6">V20*Z20*300</f>
        <v>0</v>
      </c>
      <c r="AD20" s="401"/>
      <c r="AE20" s="401"/>
    </row>
    <row r="21" spans="1:34" ht="18" customHeight="1" thickBot="1">
      <c r="B21" s="453"/>
      <c r="C21" s="454"/>
      <c r="D21" s="454"/>
      <c r="E21" s="454"/>
      <c r="F21" s="454"/>
      <c r="G21" s="402"/>
      <c r="H21" s="402"/>
      <c r="I21" s="402"/>
      <c r="J21" s="402"/>
      <c r="K21" s="402"/>
      <c r="L21" s="402"/>
      <c r="M21" s="402"/>
      <c r="N21" s="401"/>
      <c r="O21" s="401"/>
      <c r="P21" s="401"/>
      <c r="Q21" s="453"/>
      <c r="R21" s="454"/>
      <c r="S21" s="454"/>
      <c r="T21" s="454"/>
      <c r="U21" s="454"/>
      <c r="V21" s="402"/>
      <c r="W21" s="402"/>
      <c r="X21" s="402"/>
      <c r="Y21" s="402"/>
      <c r="Z21" s="402"/>
      <c r="AA21" s="402"/>
      <c r="AB21" s="402"/>
      <c r="AC21" s="401"/>
      <c r="AD21" s="401"/>
      <c r="AE21" s="401"/>
    </row>
    <row r="22" spans="1:34" ht="18" customHeight="1" thickBot="1">
      <c r="B22" s="453"/>
      <c r="C22" s="454"/>
      <c r="D22" s="454"/>
      <c r="E22" s="454"/>
      <c r="F22" s="454"/>
      <c r="G22" s="392" t="s">
        <v>235</v>
      </c>
      <c r="H22" s="393"/>
      <c r="I22" s="393"/>
      <c r="J22" s="393"/>
      <c r="K22" s="393"/>
      <c r="L22" s="393"/>
      <c r="M22" s="394"/>
      <c r="N22" s="401">
        <f>SUM(N16:P21)</f>
        <v>0</v>
      </c>
      <c r="O22" s="401"/>
      <c r="P22" s="401"/>
      <c r="Q22" s="453"/>
      <c r="R22" s="454"/>
      <c r="S22" s="454"/>
      <c r="T22" s="454"/>
      <c r="U22" s="454"/>
      <c r="V22" s="392" t="s">
        <v>235</v>
      </c>
      <c r="W22" s="393"/>
      <c r="X22" s="393"/>
      <c r="Y22" s="393"/>
      <c r="Z22" s="393"/>
      <c r="AA22" s="393"/>
      <c r="AB22" s="394"/>
      <c r="AC22" s="401">
        <f>SUM(AC16:AE21)</f>
        <v>0</v>
      </c>
      <c r="AD22" s="401"/>
      <c r="AE22" s="401"/>
    </row>
    <row r="23" spans="1:34" ht="18" customHeight="1" thickBot="1">
      <c r="B23" s="453"/>
      <c r="C23" s="454"/>
      <c r="D23" s="454"/>
      <c r="E23" s="454"/>
      <c r="F23" s="454"/>
      <c r="G23" s="395"/>
      <c r="H23" s="396"/>
      <c r="I23" s="396"/>
      <c r="J23" s="396"/>
      <c r="K23" s="396"/>
      <c r="L23" s="396"/>
      <c r="M23" s="397"/>
      <c r="N23" s="401"/>
      <c r="O23" s="401"/>
      <c r="P23" s="401"/>
      <c r="Q23" s="453"/>
      <c r="R23" s="454"/>
      <c r="S23" s="454"/>
      <c r="T23" s="454"/>
      <c r="U23" s="454"/>
      <c r="V23" s="395"/>
      <c r="W23" s="396"/>
      <c r="X23" s="396"/>
      <c r="Y23" s="396"/>
      <c r="Z23" s="396"/>
      <c r="AA23" s="396"/>
      <c r="AB23" s="397"/>
      <c r="AC23" s="401"/>
      <c r="AD23" s="401"/>
      <c r="AE23" s="401"/>
    </row>
    <row r="24" spans="1:34" ht="18.75" customHeight="1" thickBot="1">
      <c r="A24" s="79"/>
      <c r="B24" s="450" t="s">
        <v>175</v>
      </c>
      <c r="C24" s="404" t="s">
        <v>315</v>
      </c>
      <c r="D24" s="404"/>
      <c r="E24" s="404"/>
      <c r="F24" s="404"/>
      <c r="G24" s="402"/>
      <c r="H24" s="402"/>
      <c r="I24" s="402"/>
      <c r="J24" s="402" t="s">
        <v>171</v>
      </c>
      <c r="K24" s="402"/>
      <c r="L24" s="402"/>
      <c r="M24" s="402"/>
      <c r="N24" s="401">
        <f t="shared" ref="N24" si="7">IF(G24&gt;=7,K24*7500,G24*K24*1200)</f>
        <v>0</v>
      </c>
      <c r="O24" s="401"/>
      <c r="P24" s="401"/>
      <c r="Q24" s="403" t="s">
        <v>175</v>
      </c>
      <c r="R24" s="404" t="s">
        <v>228</v>
      </c>
      <c r="S24" s="404"/>
      <c r="T24" s="404"/>
      <c r="U24" s="404"/>
      <c r="V24" s="402"/>
      <c r="W24" s="402"/>
      <c r="X24" s="402"/>
      <c r="Y24" s="402" t="s">
        <v>171</v>
      </c>
      <c r="Z24" s="402"/>
      <c r="AA24" s="402"/>
      <c r="AB24" s="402"/>
      <c r="AC24" s="401">
        <f>V24*Z24*600</f>
        <v>0</v>
      </c>
      <c r="AD24" s="401"/>
      <c r="AE24" s="401"/>
    </row>
    <row r="25" spans="1:34" ht="18.75" customHeight="1" thickBot="1">
      <c r="B25" s="451"/>
      <c r="C25" s="404"/>
      <c r="D25" s="404"/>
      <c r="E25" s="404"/>
      <c r="F25" s="404"/>
      <c r="G25" s="402"/>
      <c r="H25" s="402"/>
      <c r="I25" s="402"/>
      <c r="J25" s="402"/>
      <c r="K25" s="402"/>
      <c r="L25" s="402"/>
      <c r="M25" s="402"/>
      <c r="N25" s="401"/>
      <c r="O25" s="401"/>
      <c r="P25" s="401"/>
      <c r="Q25" s="403"/>
      <c r="R25" s="404"/>
      <c r="S25" s="404"/>
      <c r="T25" s="404"/>
      <c r="U25" s="404"/>
      <c r="V25" s="402"/>
      <c r="W25" s="402"/>
      <c r="X25" s="402"/>
      <c r="Y25" s="402"/>
      <c r="Z25" s="402"/>
      <c r="AA25" s="402"/>
      <c r="AB25" s="402"/>
      <c r="AC25" s="401"/>
      <c r="AD25" s="401"/>
      <c r="AE25" s="401"/>
      <c r="AG25" s="80"/>
      <c r="AH25" s="80"/>
    </row>
    <row r="26" spans="1:34" ht="18.75" customHeight="1" thickBot="1">
      <c r="B26" s="451"/>
      <c r="C26" s="404"/>
      <c r="D26" s="404"/>
      <c r="E26" s="404"/>
      <c r="F26" s="404"/>
      <c r="G26" s="402"/>
      <c r="H26" s="402"/>
      <c r="I26" s="402"/>
      <c r="J26" s="402" t="s">
        <v>171</v>
      </c>
      <c r="K26" s="402"/>
      <c r="L26" s="402"/>
      <c r="M26" s="402"/>
      <c r="N26" s="401">
        <f t="shared" ref="N26" si="8">IF(G26&gt;=7,K26*7500,G26*K26*1200)</f>
        <v>0</v>
      </c>
      <c r="O26" s="401"/>
      <c r="P26" s="401"/>
      <c r="Q26" s="403"/>
      <c r="R26" s="404"/>
      <c r="S26" s="404"/>
      <c r="T26" s="404"/>
      <c r="U26" s="404"/>
      <c r="V26" s="402"/>
      <c r="W26" s="402"/>
      <c r="X26" s="402"/>
      <c r="Y26" s="402" t="s">
        <v>171</v>
      </c>
      <c r="Z26" s="402"/>
      <c r="AA26" s="402"/>
      <c r="AB26" s="402"/>
      <c r="AC26" s="401">
        <f t="shared" ref="AC26" si="9">V26*Z26*600</f>
        <v>0</v>
      </c>
      <c r="AD26" s="401"/>
      <c r="AE26" s="401"/>
    </row>
    <row r="27" spans="1:34" ht="18" customHeight="1" thickBot="1">
      <c r="B27" s="451"/>
      <c r="C27" s="404"/>
      <c r="D27" s="404"/>
      <c r="E27" s="404"/>
      <c r="F27" s="404"/>
      <c r="G27" s="402"/>
      <c r="H27" s="402"/>
      <c r="I27" s="402"/>
      <c r="J27" s="402"/>
      <c r="K27" s="402"/>
      <c r="L27" s="402"/>
      <c r="M27" s="402"/>
      <c r="N27" s="401"/>
      <c r="O27" s="401"/>
      <c r="P27" s="401"/>
      <c r="Q27" s="403"/>
      <c r="R27" s="404"/>
      <c r="S27" s="404"/>
      <c r="T27" s="404"/>
      <c r="U27" s="404"/>
      <c r="V27" s="402"/>
      <c r="W27" s="402"/>
      <c r="X27" s="402"/>
      <c r="Y27" s="402"/>
      <c r="Z27" s="402"/>
      <c r="AA27" s="402"/>
      <c r="AB27" s="402"/>
      <c r="AC27" s="401"/>
      <c r="AD27" s="401"/>
      <c r="AE27" s="401"/>
    </row>
    <row r="28" spans="1:34" ht="18" customHeight="1" thickBot="1">
      <c r="B28" s="451"/>
      <c r="C28" s="404"/>
      <c r="D28" s="404"/>
      <c r="E28" s="404"/>
      <c r="F28" s="404"/>
      <c r="G28" s="402"/>
      <c r="H28" s="402"/>
      <c r="I28" s="402"/>
      <c r="J28" s="402" t="s">
        <v>171</v>
      </c>
      <c r="K28" s="402"/>
      <c r="L28" s="402"/>
      <c r="M28" s="402"/>
      <c r="N28" s="401">
        <f>IF(G28&gt;=7,K28*7500,G28*K28*1200)</f>
        <v>0</v>
      </c>
      <c r="O28" s="401"/>
      <c r="P28" s="401"/>
      <c r="Q28" s="403"/>
      <c r="R28" s="404"/>
      <c r="S28" s="404"/>
      <c r="T28" s="404"/>
      <c r="U28" s="404"/>
      <c r="V28" s="402"/>
      <c r="W28" s="402"/>
      <c r="X28" s="402"/>
      <c r="Y28" s="402" t="s">
        <v>171</v>
      </c>
      <c r="Z28" s="402"/>
      <c r="AA28" s="402"/>
      <c r="AB28" s="402"/>
      <c r="AC28" s="401">
        <f t="shared" ref="AC28" si="10">V28*Z28*600</f>
        <v>0</v>
      </c>
      <c r="AD28" s="401"/>
      <c r="AE28" s="401"/>
    </row>
    <row r="29" spans="1:34" ht="18" customHeight="1" thickBot="1">
      <c r="B29" s="451"/>
      <c r="C29" s="404"/>
      <c r="D29" s="404"/>
      <c r="E29" s="404"/>
      <c r="F29" s="404"/>
      <c r="G29" s="402"/>
      <c r="H29" s="402"/>
      <c r="I29" s="402"/>
      <c r="J29" s="402"/>
      <c r="K29" s="402"/>
      <c r="L29" s="402"/>
      <c r="M29" s="402"/>
      <c r="N29" s="401"/>
      <c r="O29" s="401"/>
      <c r="P29" s="401"/>
      <c r="Q29" s="403"/>
      <c r="R29" s="404"/>
      <c r="S29" s="404"/>
      <c r="T29" s="404"/>
      <c r="U29" s="404"/>
      <c r="V29" s="402"/>
      <c r="W29" s="402"/>
      <c r="X29" s="402"/>
      <c r="Y29" s="402"/>
      <c r="Z29" s="402"/>
      <c r="AA29" s="402"/>
      <c r="AB29" s="402"/>
      <c r="AC29" s="401"/>
      <c r="AD29" s="401"/>
      <c r="AE29" s="401"/>
    </row>
    <row r="30" spans="1:34" ht="18" customHeight="1" thickBot="1">
      <c r="B30" s="451"/>
      <c r="C30" s="404"/>
      <c r="D30" s="404"/>
      <c r="E30" s="404"/>
      <c r="F30" s="404"/>
      <c r="G30" s="392" t="s">
        <v>235</v>
      </c>
      <c r="H30" s="393"/>
      <c r="I30" s="393"/>
      <c r="J30" s="393"/>
      <c r="K30" s="393"/>
      <c r="L30" s="393"/>
      <c r="M30" s="394"/>
      <c r="N30" s="401">
        <f>SUM(N24:P29)</f>
        <v>0</v>
      </c>
      <c r="O30" s="401"/>
      <c r="P30" s="401"/>
      <c r="Q30" s="403"/>
      <c r="R30" s="404"/>
      <c r="S30" s="404"/>
      <c r="T30" s="404"/>
      <c r="U30" s="404"/>
      <c r="V30" s="392" t="s">
        <v>235</v>
      </c>
      <c r="W30" s="393"/>
      <c r="X30" s="393"/>
      <c r="Y30" s="393"/>
      <c r="Z30" s="393"/>
      <c r="AA30" s="393"/>
      <c r="AB30" s="394"/>
      <c r="AC30" s="401">
        <f>SUM(AC24:AE29)</f>
        <v>0</v>
      </c>
      <c r="AD30" s="401"/>
      <c r="AE30" s="401"/>
    </row>
    <row r="31" spans="1:34" ht="18" customHeight="1" thickBot="1">
      <c r="B31" s="452"/>
      <c r="C31" s="404"/>
      <c r="D31" s="404"/>
      <c r="E31" s="404"/>
      <c r="F31" s="404"/>
      <c r="G31" s="395"/>
      <c r="H31" s="396"/>
      <c r="I31" s="396"/>
      <c r="J31" s="396"/>
      <c r="K31" s="396"/>
      <c r="L31" s="396"/>
      <c r="M31" s="397"/>
      <c r="N31" s="401"/>
      <c r="O31" s="401"/>
      <c r="P31" s="401"/>
      <c r="Q31" s="403"/>
      <c r="R31" s="404"/>
      <c r="S31" s="404"/>
      <c r="T31" s="404"/>
      <c r="U31" s="404"/>
      <c r="V31" s="395"/>
      <c r="W31" s="396"/>
      <c r="X31" s="396"/>
      <c r="Y31" s="396"/>
      <c r="Z31" s="396"/>
      <c r="AA31" s="396"/>
      <c r="AB31" s="397"/>
      <c r="AC31" s="401"/>
      <c r="AD31" s="401"/>
      <c r="AE31" s="401"/>
    </row>
    <row r="32" spans="1:34" ht="18" customHeight="1" thickBot="1">
      <c r="B32" s="447" t="s">
        <v>176</v>
      </c>
      <c r="C32" s="446" t="s">
        <v>316</v>
      </c>
      <c r="D32" s="446"/>
      <c r="E32" s="446"/>
      <c r="F32" s="446"/>
      <c r="G32" s="402"/>
      <c r="H32" s="402"/>
      <c r="I32" s="402"/>
      <c r="J32" s="402" t="s">
        <v>171</v>
      </c>
      <c r="K32" s="402"/>
      <c r="L32" s="402"/>
      <c r="M32" s="402"/>
      <c r="N32" s="401">
        <f>G32*K32*2500</f>
        <v>0</v>
      </c>
      <c r="O32" s="401"/>
      <c r="P32" s="401"/>
      <c r="Q32" s="445" t="s">
        <v>176</v>
      </c>
      <c r="R32" s="446" t="s">
        <v>267</v>
      </c>
      <c r="S32" s="446"/>
      <c r="T32" s="446"/>
      <c r="U32" s="446"/>
      <c r="V32" s="402"/>
      <c r="W32" s="402"/>
      <c r="X32" s="402"/>
      <c r="Y32" s="402" t="s">
        <v>171</v>
      </c>
      <c r="Z32" s="402"/>
      <c r="AA32" s="402"/>
      <c r="AB32" s="402"/>
      <c r="AC32" s="401">
        <f>V32*Z32*1200</f>
        <v>0</v>
      </c>
      <c r="AD32" s="401"/>
      <c r="AE32" s="401"/>
    </row>
    <row r="33" spans="2:31" ht="18" customHeight="1" thickBot="1">
      <c r="B33" s="448"/>
      <c r="C33" s="446"/>
      <c r="D33" s="446"/>
      <c r="E33" s="446"/>
      <c r="F33" s="446"/>
      <c r="G33" s="402"/>
      <c r="H33" s="402"/>
      <c r="I33" s="402"/>
      <c r="J33" s="402"/>
      <c r="K33" s="402"/>
      <c r="L33" s="402"/>
      <c r="M33" s="402"/>
      <c r="N33" s="401"/>
      <c r="O33" s="401"/>
      <c r="P33" s="401"/>
      <c r="Q33" s="445"/>
      <c r="R33" s="446"/>
      <c r="S33" s="446"/>
      <c r="T33" s="446"/>
      <c r="U33" s="446"/>
      <c r="V33" s="402"/>
      <c r="W33" s="402"/>
      <c r="X33" s="402"/>
      <c r="Y33" s="402"/>
      <c r="Z33" s="402"/>
      <c r="AA33" s="402"/>
      <c r="AB33" s="402"/>
      <c r="AC33" s="401"/>
      <c r="AD33" s="401"/>
      <c r="AE33" s="401"/>
    </row>
    <row r="34" spans="2:31" ht="18" customHeight="1" thickBot="1">
      <c r="B34" s="448"/>
      <c r="C34" s="446"/>
      <c r="D34" s="446"/>
      <c r="E34" s="446"/>
      <c r="F34" s="446"/>
      <c r="G34" s="402"/>
      <c r="H34" s="402"/>
      <c r="I34" s="402"/>
      <c r="J34" s="402" t="s">
        <v>171</v>
      </c>
      <c r="K34" s="402"/>
      <c r="L34" s="402"/>
      <c r="M34" s="402"/>
      <c r="N34" s="401">
        <f t="shared" ref="N34" si="11">G34*K34*2500</f>
        <v>0</v>
      </c>
      <c r="O34" s="401"/>
      <c r="P34" s="401"/>
      <c r="Q34" s="445"/>
      <c r="R34" s="446"/>
      <c r="S34" s="446"/>
      <c r="T34" s="446"/>
      <c r="U34" s="446"/>
      <c r="V34" s="402"/>
      <c r="W34" s="402"/>
      <c r="X34" s="402"/>
      <c r="Y34" s="402" t="s">
        <v>171</v>
      </c>
      <c r="Z34" s="402"/>
      <c r="AA34" s="402"/>
      <c r="AB34" s="402"/>
      <c r="AC34" s="401">
        <f t="shared" ref="AC34" si="12">V34*Z34*1200</f>
        <v>0</v>
      </c>
      <c r="AD34" s="401"/>
      <c r="AE34" s="401"/>
    </row>
    <row r="35" spans="2:31" ht="18" customHeight="1" thickBot="1">
      <c r="B35" s="448"/>
      <c r="C35" s="446"/>
      <c r="D35" s="446"/>
      <c r="E35" s="446"/>
      <c r="F35" s="446"/>
      <c r="G35" s="402"/>
      <c r="H35" s="402"/>
      <c r="I35" s="402"/>
      <c r="J35" s="402"/>
      <c r="K35" s="402"/>
      <c r="L35" s="402"/>
      <c r="M35" s="402"/>
      <c r="N35" s="401"/>
      <c r="O35" s="401"/>
      <c r="P35" s="401"/>
      <c r="Q35" s="445"/>
      <c r="R35" s="446"/>
      <c r="S35" s="446"/>
      <c r="T35" s="446"/>
      <c r="U35" s="446"/>
      <c r="V35" s="402"/>
      <c r="W35" s="402"/>
      <c r="X35" s="402"/>
      <c r="Y35" s="402"/>
      <c r="Z35" s="402"/>
      <c r="AA35" s="402"/>
      <c r="AB35" s="402"/>
      <c r="AC35" s="401"/>
      <c r="AD35" s="401"/>
      <c r="AE35" s="401"/>
    </row>
    <row r="36" spans="2:31" ht="18" customHeight="1" thickBot="1">
      <c r="B36" s="448"/>
      <c r="C36" s="446"/>
      <c r="D36" s="446"/>
      <c r="E36" s="446"/>
      <c r="F36" s="446"/>
      <c r="G36" s="402"/>
      <c r="H36" s="402"/>
      <c r="I36" s="402"/>
      <c r="J36" s="402" t="s">
        <v>171</v>
      </c>
      <c r="K36" s="402"/>
      <c r="L36" s="402"/>
      <c r="M36" s="402"/>
      <c r="N36" s="401">
        <f t="shared" ref="N36" si="13">G36*K36*2500</f>
        <v>0</v>
      </c>
      <c r="O36" s="401"/>
      <c r="P36" s="401"/>
      <c r="Q36" s="445"/>
      <c r="R36" s="446"/>
      <c r="S36" s="446"/>
      <c r="T36" s="446"/>
      <c r="U36" s="446"/>
      <c r="V36" s="402"/>
      <c r="W36" s="402"/>
      <c r="X36" s="402"/>
      <c r="Y36" s="402" t="s">
        <v>171</v>
      </c>
      <c r="Z36" s="402"/>
      <c r="AA36" s="402"/>
      <c r="AB36" s="402"/>
      <c r="AC36" s="401">
        <f t="shared" ref="AC36" si="14">V36*Z36*1200</f>
        <v>0</v>
      </c>
      <c r="AD36" s="401"/>
      <c r="AE36" s="401"/>
    </row>
    <row r="37" spans="2:31" ht="18" customHeight="1" thickBot="1">
      <c r="B37" s="448"/>
      <c r="C37" s="446"/>
      <c r="D37" s="446"/>
      <c r="E37" s="446"/>
      <c r="F37" s="446"/>
      <c r="G37" s="402"/>
      <c r="H37" s="402"/>
      <c r="I37" s="402"/>
      <c r="J37" s="402"/>
      <c r="K37" s="402"/>
      <c r="L37" s="402"/>
      <c r="M37" s="402"/>
      <c r="N37" s="401"/>
      <c r="O37" s="401"/>
      <c r="P37" s="401"/>
      <c r="Q37" s="445"/>
      <c r="R37" s="446"/>
      <c r="S37" s="446"/>
      <c r="T37" s="446"/>
      <c r="U37" s="446"/>
      <c r="V37" s="402"/>
      <c r="W37" s="402"/>
      <c r="X37" s="402"/>
      <c r="Y37" s="402"/>
      <c r="Z37" s="402"/>
      <c r="AA37" s="402"/>
      <c r="AB37" s="402"/>
      <c r="AC37" s="401"/>
      <c r="AD37" s="401"/>
      <c r="AE37" s="401"/>
    </row>
    <row r="38" spans="2:31" ht="18" customHeight="1" thickBot="1">
      <c r="B38" s="448"/>
      <c r="C38" s="446"/>
      <c r="D38" s="446"/>
      <c r="E38" s="446"/>
      <c r="F38" s="446"/>
      <c r="G38" s="392" t="s">
        <v>235</v>
      </c>
      <c r="H38" s="393"/>
      <c r="I38" s="393"/>
      <c r="J38" s="393"/>
      <c r="K38" s="393"/>
      <c r="L38" s="393"/>
      <c r="M38" s="394"/>
      <c r="N38" s="401">
        <f>SUM(N32:P37)</f>
        <v>0</v>
      </c>
      <c r="O38" s="401"/>
      <c r="P38" s="401"/>
      <c r="Q38" s="445"/>
      <c r="R38" s="446"/>
      <c r="S38" s="446"/>
      <c r="T38" s="446"/>
      <c r="U38" s="446"/>
      <c r="V38" s="392" t="s">
        <v>235</v>
      </c>
      <c r="W38" s="393"/>
      <c r="X38" s="393"/>
      <c r="Y38" s="393"/>
      <c r="Z38" s="393"/>
      <c r="AA38" s="393"/>
      <c r="AB38" s="394"/>
      <c r="AC38" s="401">
        <f>SUM(AC32:AE37)</f>
        <v>0</v>
      </c>
      <c r="AD38" s="401"/>
      <c r="AE38" s="401"/>
    </row>
    <row r="39" spans="2:31" ht="18" customHeight="1" thickBot="1">
      <c r="B39" s="449"/>
      <c r="C39" s="446"/>
      <c r="D39" s="446"/>
      <c r="E39" s="446"/>
      <c r="F39" s="446"/>
      <c r="G39" s="395"/>
      <c r="H39" s="396"/>
      <c r="I39" s="396"/>
      <c r="J39" s="396"/>
      <c r="K39" s="396"/>
      <c r="L39" s="396"/>
      <c r="M39" s="397"/>
      <c r="N39" s="401"/>
      <c r="O39" s="401"/>
      <c r="P39" s="401"/>
      <c r="Q39" s="445"/>
      <c r="R39" s="446"/>
      <c r="S39" s="446"/>
      <c r="T39" s="446"/>
      <c r="U39" s="446"/>
      <c r="V39" s="395"/>
      <c r="W39" s="396"/>
      <c r="X39" s="396"/>
      <c r="Y39" s="396"/>
      <c r="Z39" s="396"/>
      <c r="AA39" s="396"/>
      <c r="AB39" s="397"/>
      <c r="AC39" s="401"/>
      <c r="AD39" s="401"/>
      <c r="AE39" s="401"/>
    </row>
    <row r="40" spans="2:31" ht="23.25" customHeight="1" thickBot="1">
      <c r="B40" s="447" t="s">
        <v>176</v>
      </c>
      <c r="C40" s="408"/>
      <c r="D40" s="409"/>
      <c r="E40" s="409"/>
      <c r="F40" s="410"/>
      <c r="G40" s="461"/>
      <c r="H40" s="461"/>
      <c r="I40" s="461"/>
      <c r="J40" s="402" t="s">
        <v>171</v>
      </c>
      <c r="K40" s="402"/>
      <c r="L40" s="402"/>
      <c r="M40" s="402"/>
      <c r="N40" s="401">
        <f>G40*K40*1200</f>
        <v>0</v>
      </c>
      <c r="O40" s="401"/>
      <c r="P40" s="401"/>
      <c r="Q40" s="405" t="s">
        <v>176</v>
      </c>
      <c r="R40" s="408" t="s">
        <v>229</v>
      </c>
      <c r="S40" s="409"/>
      <c r="T40" s="409"/>
      <c r="U40" s="410"/>
      <c r="V40" s="414"/>
      <c r="W40" s="415"/>
      <c r="X40" s="416"/>
      <c r="Y40" s="426" t="s">
        <v>171</v>
      </c>
      <c r="Z40" s="414"/>
      <c r="AA40" s="415"/>
      <c r="AB40" s="416"/>
      <c r="AC40" s="401">
        <f>V40*Z40*600</f>
        <v>0</v>
      </c>
      <c r="AD40" s="401"/>
      <c r="AE40" s="401"/>
    </row>
    <row r="41" spans="2:31" ht="23.25" customHeight="1" thickBot="1">
      <c r="B41" s="448"/>
      <c r="C41" s="411"/>
      <c r="D41" s="412"/>
      <c r="E41" s="412"/>
      <c r="F41" s="413"/>
      <c r="G41" s="461"/>
      <c r="H41" s="461"/>
      <c r="I41" s="461"/>
      <c r="J41" s="402"/>
      <c r="K41" s="402"/>
      <c r="L41" s="402"/>
      <c r="M41" s="402"/>
      <c r="N41" s="401"/>
      <c r="O41" s="401"/>
      <c r="P41" s="401"/>
      <c r="Q41" s="406"/>
      <c r="R41" s="411"/>
      <c r="S41" s="412"/>
      <c r="T41" s="412"/>
      <c r="U41" s="413"/>
      <c r="V41" s="417"/>
      <c r="W41" s="418"/>
      <c r="X41" s="419"/>
      <c r="Y41" s="427"/>
      <c r="Z41" s="417"/>
      <c r="AA41" s="418"/>
      <c r="AB41" s="419"/>
      <c r="AC41" s="401"/>
      <c r="AD41" s="401"/>
      <c r="AE41" s="401"/>
    </row>
    <row r="42" spans="2:31" ht="23.25" customHeight="1" thickBot="1">
      <c r="B42" s="448"/>
      <c r="C42" s="411"/>
      <c r="D42" s="412"/>
      <c r="E42" s="412"/>
      <c r="F42" s="413"/>
      <c r="G42" s="461"/>
      <c r="H42" s="461"/>
      <c r="I42" s="461"/>
      <c r="J42" s="402" t="s">
        <v>171</v>
      </c>
      <c r="K42" s="402"/>
      <c r="L42" s="402"/>
      <c r="M42" s="402"/>
      <c r="N42" s="401">
        <f>G42*K42*1200</f>
        <v>0</v>
      </c>
      <c r="O42" s="401"/>
      <c r="P42" s="401"/>
      <c r="Q42" s="406"/>
      <c r="R42" s="411"/>
      <c r="S42" s="412"/>
      <c r="T42" s="412"/>
      <c r="U42" s="413"/>
      <c r="V42" s="414"/>
      <c r="W42" s="415"/>
      <c r="X42" s="416"/>
      <c r="Y42" s="426" t="s">
        <v>171</v>
      </c>
      <c r="Z42" s="414"/>
      <c r="AA42" s="415"/>
      <c r="AB42" s="416"/>
      <c r="AC42" s="401">
        <f t="shared" ref="AC42" si="15">V42*Z42*600</f>
        <v>0</v>
      </c>
      <c r="AD42" s="401"/>
      <c r="AE42" s="401"/>
    </row>
    <row r="43" spans="2:31" ht="23.25" customHeight="1" thickBot="1">
      <c r="B43" s="448"/>
      <c r="C43" s="411"/>
      <c r="D43" s="412"/>
      <c r="E43" s="412"/>
      <c r="F43" s="413"/>
      <c r="G43" s="461"/>
      <c r="H43" s="461"/>
      <c r="I43" s="461"/>
      <c r="J43" s="402"/>
      <c r="K43" s="402"/>
      <c r="L43" s="402"/>
      <c r="M43" s="402"/>
      <c r="N43" s="401"/>
      <c r="O43" s="401"/>
      <c r="P43" s="401"/>
      <c r="Q43" s="406"/>
      <c r="R43" s="411"/>
      <c r="S43" s="412"/>
      <c r="T43" s="412"/>
      <c r="U43" s="413"/>
      <c r="V43" s="417"/>
      <c r="W43" s="418"/>
      <c r="X43" s="419"/>
      <c r="Y43" s="427"/>
      <c r="Z43" s="417"/>
      <c r="AA43" s="418"/>
      <c r="AB43" s="419"/>
      <c r="AC43" s="401"/>
      <c r="AD43" s="401"/>
      <c r="AE43" s="401"/>
    </row>
    <row r="44" spans="2:31" ht="23.25" customHeight="1" thickBot="1">
      <c r="B44" s="448"/>
      <c r="C44" s="420"/>
      <c r="D44" s="421"/>
      <c r="E44" s="421"/>
      <c r="F44" s="422"/>
      <c r="G44" s="461"/>
      <c r="H44" s="461"/>
      <c r="I44" s="461"/>
      <c r="J44" s="402" t="s">
        <v>171</v>
      </c>
      <c r="K44" s="402"/>
      <c r="L44" s="402"/>
      <c r="M44" s="402"/>
      <c r="N44" s="401">
        <f>G44*K44*1200</f>
        <v>0</v>
      </c>
      <c r="O44" s="401"/>
      <c r="P44" s="401"/>
      <c r="Q44" s="406"/>
      <c r="R44" s="420" t="s">
        <v>317</v>
      </c>
      <c r="S44" s="421"/>
      <c r="T44" s="421"/>
      <c r="U44" s="422"/>
      <c r="V44" s="414"/>
      <c r="W44" s="415"/>
      <c r="X44" s="416"/>
      <c r="Y44" s="426" t="s">
        <v>171</v>
      </c>
      <c r="Z44" s="414"/>
      <c r="AA44" s="415"/>
      <c r="AB44" s="416"/>
      <c r="AC44" s="401">
        <f t="shared" ref="AC44" si="16">V44*Z44*600</f>
        <v>0</v>
      </c>
      <c r="AD44" s="401"/>
      <c r="AE44" s="401"/>
    </row>
    <row r="45" spans="2:31" ht="23.25" customHeight="1" thickBot="1">
      <c r="B45" s="448"/>
      <c r="C45" s="420"/>
      <c r="D45" s="421"/>
      <c r="E45" s="421"/>
      <c r="F45" s="422"/>
      <c r="G45" s="461"/>
      <c r="H45" s="461"/>
      <c r="I45" s="461"/>
      <c r="J45" s="402"/>
      <c r="K45" s="402"/>
      <c r="L45" s="402"/>
      <c r="M45" s="402"/>
      <c r="N45" s="401"/>
      <c r="O45" s="401"/>
      <c r="P45" s="401"/>
      <c r="Q45" s="406"/>
      <c r="R45" s="420"/>
      <c r="S45" s="421"/>
      <c r="T45" s="421"/>
      <c r="U45" s="422"/>
      <c r="V45" s="417"/>
      <c r="W45" s="418"/>
      <c r="X45" s="419"/>
      <c r="Y45" s="427"/>
      <c r="Z45" s="417"/>
      <c r="AA45" s="418"/>
      <c r="AB45" s="419"/>
      <c r="AC45" s="401"/>
      <c r="AD45" s="401"/>
      <c r="AE45" s="401"/>
    </row>
    <row r="46" spans="2:31" ht="23.25" customHeight="1" thickBot="1">
      <c r="B46" s="448"/>
      <c r="C46" s="420"/>
      <c r="D46" s="421"/>
      <c r="E46" s="421"/>
      <c r="F46" s="422"/>
      <c r="G46" s="392" t="s">
        <v>235</v>
      </c>
      <c r="H46" s="393"/>
      <c r="I46" s="393"/>
      <c r="J46" s="393"/>
      <c r="K46" s="393"/>
      <c r="L46" s="393"/>
      <c r="M46" s="394"/>
      <c r="N46" s="401">
        <f>SUM(N40:P45)</f>
        <v>0</v>
      </c>
      <c r="O46" s="401"/>
      <c r="P46" s="401"/>
      <c r="Q46" s="406"/>
      <c r="R46" s="420"/>
      <c r="S46" s="421"/>
      <c r="T46" s="421"/>
      <c r="U46" s="422"/>
      <c r="V46" s="392" t="s">
        <v>235</v>
      </c>
      <c r="W46" s="393"/>
      <c r="X46" s="393"/>
      <c r="Y46" s="393"/>
      <c r="Z46" s="393"/>
      <c r="AA46" s="393"/>
      <c r="AB46" s="394"/>
      <c r="AC46" s="468">
        <f>SUM(AC40:AE45)</f>
        <v>0</v>
      </c>
      <c r="AD46" s="469"/>
      <c r="AE46" s="470"/>
    </row>
    <row r="47" spans="2:31" ht="23.25" customHeight="1" thickBot="1">
      <c r="B47" s="449"/>
      <c r="C47" s="423"/>
      <c r="D47" s="424"/>
      <c r="E47" s="424"/>
      <c r="F47" s="425"/>
      <c r="G47" s="395"/>
      <c r="H47" s="396"/>
      <c r="I47" s="396"/>
      <c r="J47" s="396"/>
      <c r="K47" s="396"/>
      <c r="L47" s="396"/>
      <c r="M47" s="397"/>
      <c r="N47" s="401"/>
      <c r="O47" s="401"/>
      <c r="P47" s="401"/>
      <c r="Q47" s="407"/>
      <c r="R47" s="423"/>
      <c r="S47" s="424"/>
      <c r="T47" s="424"/>
      <c r="U47" s="425"/>
      <c r="V47" s="395"/>
      <c r="W47" s="396"/>
      <c r="X47" s="396"/>
      <c r="Y47" s="396"/>
      <c r="Z47" s="396"/>
      <c r="AA47" s="396"/>
      <c r="AB47" s="397"/>
      <c r="AC47" s="471"/>
      <c r="AD47" s="472"/>
      <c r="AE47" s="473"/>
    </row>
    <row r="48" spans="2:31" ht="18" customHeight="1" thickBot="1"/>
    <row r="49" spans="1:34" ht="18" customHeight="1">
      <c r="B49" s="74" t="s">
        <v>206</v>
      </c>
      <c r="C49" s="74" t="s">
        <v>184</v>
      </c>
      <c r="U49" s="441" t="s">
        <v>177</v>
      </c>
      <c r="V49" s="442"/>
      <c r="W49" s="435">
        <f>SUM(N14,N22,N30,N38,N46,AC14,AC22,AC30,AC38,AC46)</f>
        <v>0</v>
      </c>
      <c r="X49" s="436"/>
      <c r="Y49" s="436"/>
      <c r="Z49" s="436"/>
      <c r="AA49" s="436"/>
      <c r="AB49" s="437"/>
    </row>
    <row r="50" spans="1:34" ht="18" customHeight="1" thickBot="1">
      <c r="U50" s="443"/>
      <c r="V50" s="444"/>
      <c r="W50" s="438"/>
      <c r="X50" s="439"/>
      <c r="Y50" s="439"/>
      <c r="Z50" s="439"/>
      <c r="AA50" s="439"/>
      <c r="AB50" s="440"/>
    </row>
    <row r="51" spans="1:34" ht="18" customHeight="1">
      <c r="U51" s="81"/>
      <c r="V51" s="81"/>
      <c r="W51" s="128"/>
      <c r="X51" s="128"/>
      <c r="Y51" s="128"/>
      <c r="Z51" s="128"/>
      <c r="AA51" s="128"/>
      <c r="AB51" s="128"/>
    </row>
    <row r="52" spans="1:34" ht="24.6" customHeight="1">
      <c r="A52" s="83" t="s">
        <v>207</v>
      </c>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row>
    <row r="53" spans="1:34" s="65" customFormat="1" ht="24.75" customHeight="1">
      <c r="B53" s="68" t="s">
        <v>208</v>
      </c>
      <c r="C53" s="398" t="s">
        <v>209</v>
      </c>
      <c r="D53" s="399"/>
      <c r="E53" s="399"/>
      <c r="F53" s="399"/>
      <c r="G53" s="399"/>
      <c r="H53" s="399"/>
      <c r="I53" s="399"/>
      <c r="J53" s="399"/>
      <c r="K53" s="399"/>
      <c r="L53" s="400"/>
      <c r="M53" s="83"/>
      <c r="N53" s="83"/>
      <c r="O53" s="83"/>
      <c r="P53" s="83"/>
      <c r="Q53" s="83"/>
      <c r="AC53" s="66"/>
      <c r="AD53" s="66"/>
      <c r="AE53" s="66"/>
      <c r="AF53" s="66"/>
      <c r="AG53" s="66"/>
      <c r="AH53" s="66"/>
    </row>
    <row r="54" spans="1:34" s="65" customFormat="1" ht="24.75" customHeight="1">
      <c r="B54" s="69" t="s">
        <v>210</v>
      </c>
      <c r="C54" s="465" t="s">
        <v>211</v>
      </c>
      <c r="D54" s="466"/>
      <c r="E54" s="466"/>
      <c r="F54" s="466"/>
      <c r="G54" s="466"/>
      <c r="H54" s="466"/>
      <c r="I54" s="466"/>
      <c r="J54" s="466"/>
      <c r="K54" s="466"/>
      <c r="L54" s="467"/>
      <c r="M54" s="83"/>
      <c r="N54" s="83"/>
      <c r="O54" s="83"/>
      <c r="P54" s="83"/>
      <c r="Q54" s="83"/>
      <c r="AC54" s="67"/>
      <c r="AD54" s="67"/>
      <c r="AE54" s="67"/>
      <c r="AF54" s="67"/>
      <c r="AG54" s="67"/>
      <c r="AH54" s="67"/>
    </row>
    <row r="55" spans="1:34" s="65" customFormat="1" ht="24.75" customHeight="1">
      <c r="B55" s="69" t="s">
        <v>210</v>
      </c>
      <c r="C55" s="465" t="s">
        <v>212</v>
      </c>
      <c r="D55" s="466"/>
      <c r="E55" s="466"/>
      <c r="F55" s="466"/>
      <c r="G55" s="466"/>
      <c r="H55" s="466"/>
      <c r="I55" s="466"/>
      <c r="J55" s="466"/>
      <c r="K55" s="466"/>
      <c r="L55" s="467"/>
      <c r="M55" s="83"/>
      <c r="N55" s="83"/>
      <c r="O55" s="83"/>
      <c r="P55" s="83"/>
      <c r="Q55" s="83"/>
      <c r="AC55" s="67"/>
      <c r="AD55" s="67"/>
      <c r="AE55" s="67"/>
      <c r="AF55" s="67"/>
      <c r="AG55" s="67"/>
      <c r="AH55" s="67"/>
    </row>
    <row r="56" spans="1:34" s="65" customFormat="1" ht="24.75" customHeight="1">
      <c r="B56" s="69" t="s">
        <v>210</v>
      </c>
      <c r="C56" s="465" t="s">
        <v>213</v>
      </c>
      <c r="D56" s="466"/>
      <c r="E56" s="466"/>
      <c r="F56" s="466"/>
      <c r="G56" s="466"/>
      <c r="H56" s="466"/>
      <c r="I56" s="466"/>
      <c r="J56" s="466"/>
      <c r="K56" s="466"/>
      <c r="L56" s="467"/>
      <c r="M56" s="83"/>
      <c r="N56" s="83"/>
      <c r="O56" s="83"/>
      <c r="P56" s="83"/>
      <c r="Q56" s="83"/>
    </row>
    <row r="57" spans="1:34" s="65" customFormat="1" ht="24.75" customHeight="1">
      <c r="B57" s="69" t="s">
        <v>210</v>
      </c>
      <c r="C57" s="465" t="s">
        <v>214</v>
      </c>
      <c r="D57" s="466"/>
      <c r="E57" s="466"/>
      <c r="F57" s="466"/>
      <c r="G57" s="466"/>
      <c r="H57" s="466"/>
      <c r="I57" s="466"/>
      <c r="J57" s="466"/>
      <c r="K57" s="466"/>
      <c r="L57" s="467"/>
      <c r="M57" s="83"/>
      <c r="N57" s="83"/>
      <c r="O57" s="83"/>
      <c r="P57" s="83"/>
      <c r="Q57" s="83"/>
    </row>
    <row r="58" spans="1:34" s="65" customFormat="1" ht="24.75" customHeight="1">
      <c r="B58" s="70" t="s">
        <v>215</v>
      </c>
      <c r="C58" s="462" t="s">
        <v>216</v>
      </c>
      <c r="D58" s="463"/>
      <c r="E58" s="463"/>
      <c r="F58" s="463"/>
      <c r="G58" s="463"/>
      <c r="H58" s="463"/>
      <c r="I58" s="463"/>
      <c r="J58" s="463"/>
      <c r="K58" s="463"/>
      <c r="L58" s="464"/>
      <c r="M58" s="83"/>
      <c r="N58" s="83"/>
      <c r="O58" s="83"/>
      <c r="P58" s="83"/>
      <c r="Q58" s="83"/>
    </row>
    <row r="59" spans="1:34" s="65" customFormat="1" ht="24.75" customHeight="1">
      <c r="B59" s="70" t="s">
        <v>215</v>
      </c>
      <c r="C59" s="462" t="s">
        <v>217</v>
      </c>
      <c r="D59" s="463"/>
      <c r="E59" s="463"/>
      <c r="F59" s="463"/>
      <c r="G59" s="463"/>
      <c r="H59" s="463"/>
      <c r="I59" s="463"/>
      <c r="J59" s="463"/>
      <c r="K59" s="463"/>
      <c r="L59" s="464"/>
      <c r="M59" s="83"/>
      <c r="N59" s="83"/>
      <c r="O59" s="83"/>
      <c r="P59" s="83"/>
      <c r="Q59" s="83"/>
    </row>
    <row r="60" spans="1:34" s="65" customFormat="1" ht="24.75" customHeight="1">
      <c r="B60" s="69" t="s">
        <v>210</v>
      </c>
      <c r="C60" s="428" t="s">
        <v>218</v>
      </c>
      <c r="D60" s="429"/>
      <c r="E60" s="429"/>
      <c r="F60" s="429"/>
      <c r="G60" s="429"/>
      <c r="H60" s="429"/>
      <c r="I60" s="429"/>
      <c r="J60" s="429"/>
      <c r="K60" s="429"/>
      <c r="L60" s="430"/>
      <c r="M60" s="83"/>
      <c r="N60" s="83"/>
      <c r="O60" s="83"/>
      <c r="P60" s="83"/>
      <c r="Q60" s="83"/>
    </row>
    <row r="61" spans="1:34" s="65" customFormat="1" ht="24.75" customHeight="1">
      <c r="B61" s="69" t="s">
        <v>210</v>
      </c>
      <c r="C61" s="428" t="s">
        <v>219</v>
      </c>
      <c r="D61" s="429"/>
      <c r="E61" s="429"/>
      <c r="F61" s="429"/>
      <c r="G61" s="429"/>
      <c r="H61" s="429"/>
      <c r="I61" s="429"/>
      <c r="J61" s="429"/>
      <c r="K61" s="429"/>
      <c r="L61" s="430"/>
      <c r="M61" s="83"/>
      <c r="N61" s="83"/>
      <c r="O61" s="83"/>
      <c r="P61" s="83"/>
      <c r="Q61" s="83"/>
    </row>
    <row r="62" spans="1:34" s="65" customFormat="1" ht="24.75" customHeight="1">
      <c r="B62" s="71" t="s">
        <v>220</v>
      </c>
      <c r="C62" s="431" t="s">
        <v>221</v>
      </c>
      <c r="D62" s="432"/>
      <c r="E62" s="432"/>
      <c r="F62" s="432"/>
      <c r="G62" s="432"/>
      <c r="H62" s="432"/>
      <c r="I62" s="432"/>
      <c r="J62" s="432"/>
      <c r="K62" s="432"/>
      <c r="L62" s="433"/>
      <c r="M62" s="83"/>
      <c r="N62" s="83"/>
      <c r="O62" s="83"/>
      <c r="P62" s="83"/>
      <c r="Q62" s="83"/>
    </row>
    <row r="63" spans="1:34" s="65" customFormat="1" ht="24.75" customHeight="1">
      <c r="B63" s="71" t="s">
        <v>220</v>
      </c>
      <c r="C63" s="431" t="s">
        <v>222</v>
      </c>
      <c r="D63" s="432"/>
      <c r="E63" s="432"/>
      <c r="F63" s="432"/>
      <c r="G63" s="432"/>
      <c r="H63" s="432"/>
      <c r="I63" s="432"/>
      <c r="J63" s="432"/>
      <c r="K63" s="432"/>
      <c r="L63" s="433"/>
      <c r="M63" s="83"/>
      <c r="N63" s="83"/>
      <c r="O63" s="83"/>
      <c r="P63" s="83"/>
      <c r="Q63" s="83"/>
    </row>
    <row r="64" spans="1:34" s="65" customFormat="1" ht="24.75" customHeight="1">
      <c r="B64" s="71" t="s">
        <v>220</v>
      </c>
      <c r="C64" s="431" t="s">
        <v>223</v>
      </c>
      <c r="D64" s="432"/>
      <c r="E64" s="432"/>
      <c r="F64" s="432"/>
      <c r="G64" s="432"/>
      <c r="H64" s="432"/>
      <c r="I64" s="432"/>
      <c r="J64" s="432"/>
      <c r="K64" s="432"/>
      <c r="L64" s="433"/>
      <c r="M64" s="83"/>
      <c r="N64" s="83"/>
      <c r="O64" s="83"/>
      <c r="P64" s="83"/>
      <c r="Q64" s="83"/>
    </row>
    <row r="65" spans="1:37" ht="18"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row>
    <row r="66" spans="1:37" ht="18" customHeight="1">
      <c r="A66" s="83" t="s">
        <v>225</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row>
    <row r="67" spans="1:37" ht="18" customHeight="1">
      <c r="A67" s="78" t="s">
        <v>226</v>
      </c>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row>
    <row r="68" spans="1:37" ht="18" customHeight="1">
      <c r="A68" s="78" t="s">
        <v>186</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row>
    <row r="69" spans="1:37" ht="18"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row>
    <row r="70" spans="1:37" ht="18" customHeight="1">
      <c r="W70" s="81"/>
      <c r="X70" s="81"/>
      <c r="Y70" s="82"/>
      <c r="Z70" s="82"/>
      <c r="AA70" s="82"/>
      <c r="AB70" s="82"/>
    </row>
    <row r="71" spans="1:37" ht="18" customHeight="1">
      <c r="W71" s="81"/>
      <c r="X71" s="81"/>
      <c r="Y71" s="82"/>
      <c r="Z71" s="82"/>
      <c r="AA71" s="82"/>
      <c r="AB71" s="82"/>
    </row>
    <row r="72" spans="1:37" ht="18" customHeight="1">
      <c r="W72" s="81"/>
      <c r="X72" s="81"/>
      <c r="Y72" s="82"/>
      <c r="Z72" s="82"/>
      <c r="AA72" s="82"/>
      <c r="AB72" s="82"/>
    </row>
    <row r="73" spans="1:37" ht="18" customHeight="1">
      <c r="W73" s="81"/>
      <c r="X73" s="81"/>
      <c r="Y73" s="82"/>
      <c r="Z73" s="82"/>
      <c r="AA73" s="82"/>
      <c r="AB73" s="82"/>
    </row>
    <row r="74" spans="1:37" ht="18" customHeight="1">
      <c r="W74" s="81"/>
      <c r="X74" s="81"/>
      <c r="Y74" s="82"/>
      <c r="Z74" s="82"/>
      <c r="AA74" s="82"/>
      <c r="AB74" s="82"/>
    </row>
    <row r="75" spans="1:37" ht="18" customHeight="1"/>
    <row r="76" spans="1:37" ht="13.5" customHeight="1"/>
    <row r="77" spans="1:37" ht="13.5" customHeight="1"/>
    <row r="78" spans="1:37" ht="13.5" customHeight="1"/>
    <row r="79" spans="1:37" ht="13.5" customHeight="1"/>
    <row r="80" spans="1:37"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sheetData>
  <mergeCells count="190">
    <mergeCell ref="C58:L58"/>
    <mergeCell ref="C59:L59"/>
    <mergeCell ref="C57:L57"/>
    <mergeCell ref="C56:L56"/>
    <mergeCell ref="C55:L55"/>
    <mergeCell ref="C54:L54"/>
    <mergeCell ref="Y44:Y45"/>
    <mergeCell ref="Z44:AB45"/>
    <mergeCell ref="AC44:AE45"/>
    <mergeCell ref="AC46:AE47"/>
    <mergeCell ref="AC40:AE41"/>
    <mergeCell ref="V42:X43"/>
    <mergeCell ref="Y42:Y43"/>
    <mergeCell ref="Z42:AB43"/>
    <mergeCell ref="AC42:AE43"/>
    <mergeCell ref="G42:I43"/>
    <mergeCell ref="J42:J43"/>
    <mergeCell ref="K42:M43"/>
    <mergeCell ref="N42:P43"/>
    <mergeCell ref="B40:B47"/>
    <mergeCell ref="C40:F43"/>
    <mergeCell ref="G40:I41"/>
    <mergeCell ref="J40:J41"/>
    <mergeCell ref="K40:M41"/>
    <mergeCell ref="N40:P41"/>
    <mergeCell ref="C44:F47"/>
    <mergeCell ref="G44:I45"/>
    <mergeCell ref="J44:J45"/>
    <mergeCell ref="K44:M45"/>
    <mergeCell ref="N44:P45"/>
    <mergeCell ref="Z6:AB7"/>
    <mergeCell ref="AC6:AE7"/>
    <mergeCell ref="B8:B15"/>
    <mergeCell ref="C8:F15"/>
    <mergeCell ref="G8:I9"/>
    <mergeCell ref="J8:J9"/>
    <mergeCell ref="K8:M9"/>
    <mergeCell ref="N8:P9"/>
    <mergeCell ref="Q8:Q15"/>
    <mergeCell ref="R8:U15"/>
    <mergeCell ref="B5:F7"/>
    <mergeCell ref="G5:P5"/>
    <mergeCell ref="Q5:U7"/>
    <mergeCell ref="V5:AE5"/>
    <mergeCell ref="G6:I7"/>
    <mergeCell ref="J6:J7"/>
    <mergeCell ref="K6:M7"/>
    <mergeCell ref="N6:P7"/>
    <mergeCell ref="V6:X7"/>
    <mergeCell ref="Y6:Y7"/>
    <mergeCell ref="V8:X9"/>
    <mergeCell ref="Y8:Y9"/>
    <mergeCell ref="Z8:AB9"/>
    <mergeCell ref="AC8:AE9"/>
    <mergeCell ref="AC14:AE15"/>
    <mergeCell ref="Z10:AB11"/>
    <mergeCell ref="AC10:AE11"/>
    <mergeCell ref="G12:I13"/>
    <mergeCell ref="J12:J13"/>
    <mergeCell ref="K12:M13"/>
    <mergeCell ref="N12:P13"/>
    <mergeCell ref="V12:X13"/>
    <mergeCell ref="Y12:Y13"/>
    <mergeCell ref="Z12:AB13"/>
    <mergeCell ref="AC12:AE13"/>
    <mergeCell ref="G10:I11"/>
    <mergeCell ref="J10:J11"/>
    <mergeCell ref="K10:M11"/>
    <mergeCell ref="N10:P11"/>
    <mergeCell ref="V10:X11"/>
    <mergeCell ref="Y10:Y11"/>
    <mergeCell ref="N14:P15"/>
    <mergeCell ref="G14:M15"/>
    <mergeCell ref="V14:AB15"/>
    <mergeCell ref="B16:B23"/>
    <mergeCell ref="C16:F23"/>
    <mergeCell ref="G16:I17"/>
    <mergeCell ref="J16:J17"/>
    <mergeCell ref="K16:M17"/>
    <mergeCell ref="N16:P17"/>
    <mergeCell ref="G18:I19"/>
    <mergeCell ref="J18:J19"/>
    <mergeCell ref="K18:M19"/>
    <mergeCell ref="N18:P19"/>
    <mergeCell ref="AC20:AE21"/>
    <mergeCell ref="N22:P23"/>
    <mergeCell ref="AC22:AE23"/>
    <mergeCell ref="G20:I21"/>
    <mergeCell ref="J20:J21"/>
    <mergeCell ref="K20:M21"/>
    <mergeCell ref="N20:P21"/>
    <mergeCell ref="V20:X21"/>
    <mergeCell ref="Y20:Y21"/>
    <mergeCell ref="Q16:Q23"/>
    <mergeCell ref="R16:U23"/>
    <mergeCell ref="V16:X17"/>
    <mergeCell ref="Y16:Y17"/>
    <mergeCell ref="Z16:AB17"/>
    <mergeCell ref="AC16:AE17"/>
    <mergeCell ref="V18:X19"/>
    <mergeCell ref="Y18:Y19"/>
    <mergeCell ref="Z18:AB19"/>
    <mergeCell ref="AC18:AE19"/>
    <mergeCell ref="V22:AB23"/>
    <mergeCell ref="G22:M23"/>
    <mergeCell ref="Z20:AB21"/>
    <mergeCell ref="AC24:AE25"/>
    <mergeCell ref="V26:X27"/>
    <mergeCell ref="Y26:Y27"/>
    <mergeCell ref="Z26:AB27"/>
    <mergeCell ref="AC26:AE27"/>
    <mergeCell ref="B24:B31"/>
    <mergeCell ref="C24:F31"/>
    <mergeCell ref="G24:I25"/>
    <mergeCell ref="J24:J25"/>
    <mergeCell ref="K24:M25"/>
    <mergeCell ref="N24:P25"/>
    <mergeCell ref="G26:I27"/>
    <mergeCell ref="J26:J27"/>
    <mergeCell ref="K26:M27"/>
    <mergeCell ref="N26:P27"/>
    <mergeCell ref="G30:M31"/>
    <mergeCell ref="V30:AB31"/>
    <mergeCell ref="A2:AF2"/>
    <mergeCell ref="U49:V50"/>
    <mergeCell ref="Z36:AB37"/>
    <mergeCell ref="AC36:AE37"/>
    <mergeCell ref="N38:P39"/>
    <mergeCell ref="AC38:AE39"/>
    <mergeCell ref="G36:I37"/>
    <mergeCell ref="J36:J37"/>
    <mergeCell ref="K36:M37"/>
    <mergeCell ref="N36:P37"/>
    <mergeCell ref="V36:X37"/>
    <mergeCell ref="Y36:Y37"/>
    <mergeCell ref="Q32:Q39"/>
    <mergeCell ref="R32:U39"/>
    <mergeCell ref="V32:X33"/>
    <mergeCell ref="Y32:Y33"/>
    <mergeCell ref="Z32:AB33"/>
    <mergeCell ref="AC32:AE33"/>
    <mergeCell ref="V34:X35"/>
    <mergeCell ref="Y34:Y35"/>
    <mergeCell ref="Z34:AB35"/>
    <mergeCell ref="AC34:AE35"/>
    <mergeCell ref="B32:B39"/>
    <mergeCell ref="C32:F39"/>
    <mergeCell ref="C60:L60"/>
    <mergeCell ref="C61:L61"/>
    <mergeCell ref="C62:L62"/>
    <mergeCell ref="C63:L63"/>
    <mergeCell ref="C64:L64"/>
    <mergeCell ref="A3:AF3"/>
    <mergeCell ref="W49:AB50"/>
    <mergeCell ref="G46:M47"/>
    <mergeCell ref="V46:AB47"/>
    <mergeCell ref="G32:I33"/>
    <mergeCell ref="J32:J33"/>
    <mergeCell ref="K32:M33"/>
    <mergeCell ref="N32:P33"/>
    <mergeCell ref="G34:I35"/>
    <mergeCell ref="J34:J35"/>
    <mergeCell ref="K34:M35"/>
    <mergeCell ref="N34:P35"/>
    <mergeCell ref="Z28:AB29"/>
    <mergeCell ref="AC28:AE29"/>
    <mergeCell ref="N30:P31"/>
    <mergeCell ref="AC30:AE31"/>
    <mergeCell ref="G28:I29"/>
    <mergeCell ref="J28:J29"/>
    <mergeCell ref="K28:M29"/>
    <mergeCell ref="V38:AB39"/>
    <mergeCell ref="G38:M39"/>
    <mergeCell ref="C53:L53"/>
    <mergeCell ref="N28:P29"/>
    <mergeCell ref="V28:X29"/>
    <mergeCell ref="Y28:Y29"/>
    <mergeCell ref="Q24:Q31"/>
    <mergeCell ref="R24:U31"/>
    <mergeCell ref="V24:X25"/>
    <mergeCell ref="Y24:Y25"/>
    <mergeCell ref="Z24:AB25"/>
    <mergeCell ref="Q40:Q47"/>
    <mergeCell ref="R40:U43"/>
    <mergeCell ref="V40:X41"/>
    <mergeCell ref="R44:U47"/>
    <mergeCell ref="V44:X45"/>
    <mergeCell ref="N46:P47"/>
    <mergeCell ref="Y40:Y41"/>
    <mergeCell ref="Z40:AB41"/>
  </mergeCells>
  <phoneticPr fontId="1"/>
  <dataValidations count="1">
    <dataValidation type="whole" operator="greaterThan" allowBlank="1" showInputMessage="1" showErrorMessage="1" sqref="G40:I45" xr:uid="{D305442C-A261-402A-9468-ED6DF224DEDA}">
      <formula1>6</formula1>
    </dataValidation>
  </dataValidations>
  <printOptions horizontalCentered="1"/>
  <pageMargins left="0.59055118110236227" right="0.59055118110236227" top="0.59055118110236227" bottom="0.39370078740157483" header="0.31496062992125984" footer="0.31496062992125984"/>
  <pageSetup paperSize="9" scale="60" orientation="portrait" r:id="rId1"/>
  <headerFooter>
    <oddHeader>&amp;L　国立吉備青少年自然の家&amp;R2024年4月版</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4A4E-54A9-4EE2-ACFA-CC3E3FC74D79}">
  <sheetPr>
    <tabColor rgb="FF00B050"/>
    <pageSetUpPr fitToPage="1"/>
  </sheetPr>
  <dimension ref="A1:AH682"/>
  <sheetViews>
    <sheetView view="pageBreakPreview" topLeftCell="A39" zoomScale="90" zoomScaleNormal="85" zoomScaleSheetLayoutView="90" zoomScalePageLayoutView="70" workbookViewId="0">
      <selection activeCell="T34" sqref="T34"/>
    </sheetView>
  </sheetViews>
  <sheetFormatPr defaultColWidth="4.5" defaultRowHeight="15" customHeight="1"/>
  <cols>
    <col min="1" max="16384" width="4.5" style="74"/>
  </cols>
  <sheetData>
    <row r="1" spans="1:34" ht="29.25" customHeight="1">
      <c r="A1" s="90" t="s">
        <v>276</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row>
    <row r="2" spans="1:34" ht="18" customHeight="1">
      <c r="A2" s="78"/>
      <c r="B2" s="78"/>
      <c r="C2" s="78"/>
      <c r="D2" s="78"/>
      <c r="E2" s="78"/>
      <c r="F2" s="78"/>
      <c r="G2" s="78"/>
      <c r="H2" s="78"/>
      <c r="I2" s="78"/>
      <c r="J2" s="78"/>
      <c r="K2" s="78"/>
      <c r="L2" s="78"/>
      <c r="M2" s="78"/>
      <c r="N2" s="78"/>
      <c r="O2" s="78"/>
      <c r="P2" s="78"/>
      <c r="Q2" s="78"/>
      <c r="R2" s="78"/>
      <c r="S2" s="78"/>
      <c r="T2" s="78"/>
      <c r="U2" s="78"/>
      <c r="V2" s="78"/>
      <c r="W2" s="78"/>
      <c r="X2" s="78"/>
      <c r="Y2" s="78"/>
    </row>
    <row r="3" spans="1:34" ht="24" customHeight="1">
      <c r="A3" s="78" t="s">
        <v>270</v>
      </c>
      <c r="B3" s="78"/>
      <c r="C3" s="78"/>
      <c r="D3" s="78"/>
      <c r="E3" s="78"/>
      <c r="F3" s="78"/>
      <c r="G3" s="78"/>
      <c r="H3" s="78"/>
      <c r="I3" s="78"/>
      <c r="J3" s="78"/>
      <c r="K3" s="78"/>
      <c r="L3" s="78"/>
      <c r="M3" s="78"/>
      <c r="N3" s="78"/>
      <c r="O3" s="78"/>
      <c r="P3" s="78"/>
      <c r="Q3" s="78"/>
      <c r="R3" s="78"/>
      <c r="S3" s="78"/>
      <c r="T3" s="78"/>
      <c r="U3" s="78"/>
      <c r="V3" s="78"/>
      <c r="W3" s="78"/>
      <c r="X3" s="78"/>
      <c r="Y3" s="78"/>
    </row>
    <row r="4" spans="1:34" ht="24" customHeight="1">
      <c r="A4" s="78" t="s">
        <v>277</v>
      </c>
      <c r="B4" s="78"/>
      <c r="C4" s="78"/>
      <c r="D4" s="78"/>
      <c r="E4" s="78"/>
      <c r="F4" s="78"/>
      <c r="G4" s="78"/>
      <c r="H4" s="78"/>
      <c r="I4" s="78"/>
      <c r="J4" s="78"/>
      <c r="K4" s="78"/>
      <c r="L4" s="78"/>
      <c r="M4" s="78"/>
      <c r="N4" s="78"/>
      <c r="O4" s="78"/>
      <c r="P4" s="78"/>
      <c r="Q4" s="78"/>
      <c r="R4" s="78"/>
      <c r="S4" s="78"/>
      <c r="T4" s="78"/>
      <c r="U4" s="78"/>
      <c r="V4" s="78"/>
      <c r="W4" s="78"/>
      <c r="X4" s="78"/>
      <c r="Y4" s="78"/>
    </row>
    <row r="5" spans="1:34" ht="18.600000000000001" customHeight="1" thickBot="1">
      <c r="C5" s="75"/>
      <c r="D5" s="75"/>
      <c r="E5" s="75"/>
      <c r="F5" s="75"/>
      <c r="G5" s="76"/>
      <c r="H5" s="76"/>
      <c r="I5" s="76"/>
      <c r="J5" s="76"/>
      <c r="K5" s="76"/>
      <c r="L5" s="76"/>
      <c r="M5" s="76"/>
      <c r="N5" s="76"/>
      <c r="O5" s="76"/>
      <c r="P5" s="76"/>
      <c r="R5" s="75"/>
      <c r="S5" s="75"/>
      <c r="T5" s="75"/>
      <c r="U5" s="75"/>
      <c r="V5" s="76"/>
      <c r="W5" s="76"/>
      <c r="X5" s="76"/>
      <c r="Y5" s="76"/>
      <c r="AB5" s="77"/>
      <c r="AC5" s="77"/>
      <c r="AD5" s="77"/>
      <c r="AE5" s="77"/>
      <c r="AF5" s="78"/>
      <c r="AG5" s="78"/>
      <c r="AH5" s="78"/>
    </row>
    <row r="6" spans="1:34" ht="31.15" customHeight="1" thickBot="1">
      <c r="A6" s="79"/>
      <c r="B6" s="458" t="s">
        <v>179</v>
      </c>
      <c r="C6" s="458"/>
      <c r="D6" s="458"/>
      <c r="E6" s="458"/>
      <c r="F6" s="458"/>
      <c r="G6" s="459" t="s">
        <v>169</v>
      </c>
      <c r="H6" s="459"/>
      <c r="I6" s="459"/>
      <c r="J6" s="459"/>
      <c r="K6" s="459"/>
      <c r="L6" s="459"/>
      <c r="M6" s="459"/>
      <c r="N6" s="459"/>
      <c r="O6" s="459"/>
      <c r="P6" s="459"/>
      <c r="Q6" s="460"/>
      <c r="R6" s="460"/>
      <c r="S6" s="460"/>
      <c r="T6" s="460"/>
      <c r="U6" s="460"/>
      <c r="V6" s="459" t="s">
        <v>170</v>
      </c>
      <c r="W6" s="459"/>
      <c r="X6" s="459"/>
      <c r="Y6" s="459"/>
      <c r="Z6" s="459"/>
      <c r="AA6" s="459"/>
      <c r="AB6" s="459"/>
      <c r="AC6" s="459"/>
      <c r="AD6" s="459"/>
      <c r="AE6" s="459"/>
    </row>
    <row r="7" spans="1:34" ht="18.600000000000001" customHeight="1" thickBot="1">
      <c r="B7" s="458"/>
      <c r="C7" s="458"/>
      <c r="D7" s="458"/>
      <c r="E7" s="458"/>
      <c r="F7" s="458"/>
      <c r="G7" s="402" t="s">
        <v>180</v>
      </c>
      <c r="H7" s="402"/>
      <c r="I7" s="402"/>
      <c r="J7" s="402" t="s">
        <v>171</v>
      </c>
      <c r="K7" s="402" t="s">
        <v>181</v>
      </c>
      <c r="L7" s="402"/>
      <c r="M7" s="402"/>
      <c r="N7" s="455" t="s">
        <v>172</v>
      </c>
      <c r="O7" s="455"/>
      <c r="P7" s="455"/>
      <c r="Q7" s="460"/>
      <c r="R7" s="460"/>
      <c r="S7" s="460"/>
      <c r="T7" s="460"/>
      <c r="U7" s="460"/>
      <c r="V7" s="402" t="s">
        <v>180</v>
      </c>
      <c r="W7" s="402"/>
      <c r="X7" s="402"/>
      <c r="Y7" s="402" t="s">
        <v>171</v>
      </c>
      <c r="Z7" s="402" t="s">
        <v>181</v>
      </c>
      <c r="AA7" s="402"/>
      <c r="AB7" s="402"/>
      <c r="AC7" s="455" t="s">
        <v>172</v>
      </c>
      <c r="AD7" s="455"/>
      <c r="AE7" s="455"/>
      <c r="AG7" s="80"/>
      <c r="AH7" s="80"/>
    </row>
    <row r="8" spans="1:34" ht="18.600000000000001" customHeight="1" thickBot="1">
      <c r="B8" s="458"/>
      <c r="C8" s="458"/>
      <c r="D8" s="458"/>
      <c r="E8" s="458"/>
      <c r="F8" s="458"/>
      <c r="G8" s="402"/>
      <c r="H8" s="402"/>
      <c r="I8" s="402"/>
      <c r="J8" s="402"/>
      <c r="K8" s="402"/>
      <c r="L8" s="402"/>
      <c r="M8" s="402"/>
      <c r="N8" s="455"/>
      <c r="O8" s="455"/>
      <c r="P8" s="455"/>
      <c r="Q8" s="460"/>
      <c r="R8" s="460"/>
      <c r="S8" s="460"/>
      <c r="T8" s="460"/>
      <c r="U8" s="460"/>
      <c r="V8" s="402"/>
      <c r="W8" s="402"/>
      <c r="X8" s="402"/>
      <c r="Y8" s="402"/>
      <c r="Z8" s="402"/>
      <c r="AA8" s="402"/>
      <c r="AB8" s="402"/>
      <c r="AC8" s="455"/>
      <c r="AD8" s="455"/>
      <c r="AE8" s="455"/>
    </row>
    <row r="9" spans="1:34" ht="23.25" customHeight="1" thickBot="1">
      <c r="B9" s="512" t="s">
        <v>233</v>
      </c>
      <c r="C9" s="491" t="s">
        <v>230</v>
      </c>
      <c r="D9" s="492"/>
      <c r="E9" s="492"/>
      <c r="F9" s="493"/>
      <c r="G9" s="402"/>
      <c r="H9" s="402"/>
      <c r="I9" s="402"/>
      <c r="J9" s="402" t="s">
        <v>171</v>
      </c>
      <c r="K9" s="402"/>
      <c r="L9" s="402"/>
      <c r="M9" s="402"/>
      <c r="N9" s="401">
        <f>IF(G9&gt;=3,K9*900,G9*K9*300)</f>
        <v>0</v>
      </c>
      <c r="O9" s="401"/>
      <c r="P9" s="401"/>
      <c r="Q9" s="474"/>
      <c r="R9" s="475"/>
      <c r="S9" s="475"/>
      <c r="T9" s="475"/>
      <c r="U9" s="475"/>
      <c r="V9" s="475"/>
      <c r="W9" s="475"/>
      <c r="X9" s="475"/>
      <c r="Y9" s="475"/>
      <c r="Z9" s="475"/>
      <c r="AA9" s="475"/>
      <c r="AB9" s="475"/>
      <c r="AC9" s="475"/>
      <c r="AD9" s="475"/>
      <c r="AE9" s="476"/>
    </row>
    <row r="10" spans="1:34" ht="23.25" customHeight="1" thickBot="1">
      <c r="B10" s="513"/>
      <c r="C10" s="494"/>
      <c r="D10" s="495"/>
      <c r="E10" s="495"/>
      <c r="F10" s="496"/>
      <c r="G10" s="402"/>
      <c r="H10" s="402"/>
      <c r="I10" s="402"/>
      <c r="J10" s="402"/>
      <c r="K10" s="402"/>
      <c r="L10" s="402"/>
      <c r="M10" s="402"/>
      <c r="N10" s="401"/>
      <c r="O10" s="401"/>
      <c r="P10" s="401"/>
      <c r="Q10" s="477"/>
      <c r="R10" s="478"/>
      <c r="S10" s="478"/>
      <c r="T10" s="478"/>
      <c r="U10" s="478"/>
      <c r="V10" s="478"/>
      <c r="W10" s="478"/>
      <c r="X10" s="478"/>
      <c r="Y10" s="478"/>
      <c r="Z10" s="478"/>
      <c r="AA10" s="478"/>
      <c r="AB10" s="478"/>
      <c r="AC10" s="478"/>
      <c r="AD10" s="478"/>
      <c r="AE10" s="479"/>
    </row>
    <row r="11" spans="1:34" ht="23.25" customHeight="1" thickBot="1">
      <c r="B11" s="513"/>
      <c r="C11" s="494"/>
      <c r="D11" s="495"/>
      <c r="E11" s="495"/>
      <c r="F11" s="496"/>
      <c r="G11" s="402"/>
      <c r="H11" s="402"/>
      <c r="I11" s="402"/>
      <c r="J11" s="402" t="s">
        <v>171</v>
      </c>
      <c r="K11" s="402"/>
      <c r="L11" s="402"/>
      <c r="M11" s="402"/>
      <c r="N11" s="401">
        <f t="shared" ref="N11" si="0">IF(G11&gt;=3,K11*900,G11*K11*300)</f>
        <v>0</v>
      </c>
      <c r="O11" s="401"/>
      <c r="P11" s="401"/>
      <c r="Q11" s="477"/>
      <c r="R11" s="478"/>
      <c r="S11" s="478"/>
      <c r="T11" s="478"/>
      <c r="U11" s="478"/>
      <c r="V11" s="478"/>
      <c r="W11" s="478"/>
      <c r="X11" s="478"/>
      <c r="Y11" s="478"/>
      <c r="Z11" s="478"/>
      <c r="AA11" s="478"/>
      <c r="AB11" s="478"/>
      <c r="AC11" s="478"/>
      <c r="AD11" s="478"/>
      <c r="AE11" s="479"/>
    </row>
    <row r="12" spans="1:34" ht="23.25" customHeight="1" thickBot="1">
      <c r="B12" s="513"/>
      <c r="C12" s="494"/>
      <c r="D12" s="495"/>
      <c r="E12" s="495"/>
      <c r="F12" s="496"/>
      <c r="G12" s="402"/>
      <c r="H12" s="402"/>
      <c r="I12" s="402"/>
      <c r="J12" s="402"/>
      <c r="K12" s="402"/>
      <c r="L12" s="402"/>
      <c r="M12" s="402"/>
      <c r="N12" s="401"/>
      <c r="O12" s="401"/>
      <c r="P12" s="401"/>
      <c r="Q12" s="477"/>
      <c r="R12" s="478"/>
      <c r="S12" s="478"/>
      <c r="T12" s="478"/>
      <c r="U12" s="478"/>
      <c r="V12" s="478"/>
      <c r="W12" s="478"/>
      <c r="X12" s="478"/>
      <c r="Y12" s="478"/>
      <c r="Z12" s="478"/>
      <c r="AA12" s="478"/>
      <c r="AB12" s="478"/>
      <c r="AC12" s="478"/>
      <c r="AD12" s="478"/>
      <c r="AE12" s="479"/>
    </row>
    <row r="13" spans="1:34" ht="23.25" customHeight="1" thickBot="1">
      <c r="B13" s="513"/>
      <c r="C13" s="497" t="s">
        <v>268</v>
      </c>
      <c r="D13" s="498"/>
      <c r="E13" s="498"/>
      <c r="F13" s="499"/>
      <c r="G13" s="402"/>
      <c r="H13" s="402"/>
      <c r="I13" s="402"/>
      <c r="J13" s="402" t="s">
        <v>171</v>
      </c>
      <c r="K13" s="402"/>
      <c r="L13" s="402"/>
      <c r="M13" s="402"/>
      <c r="N13" s="401">
        <f t="shared" ref="N13" si="1">IF(G13&gt;=3,K13*900,G13*K13*300)</f>
        <v>0</v>
      </c>
      <c r="O13" s="401"/>
      <c r="P13" s="401"/>
      <c r="Q13" s="477"/>
      <c r="R13" s="478"/>
      <c r="S13" s="478"/>
      <c r="T13" s="478"/>
      <c r="U13" s="478"/>
      <c r="V13" s="478"/>
      <c r="W13" s="478"/>
      <c r="X13" s="478"/>
      <c r="Y13" s="478"/>
      <c r="Z13" s="478"/>
      <c r="AA13" s="478"/>
      <c r="AB13" s="478"/>
      <c r="AC13" s="478"/>
      <c r="AD13" s="478"/>
      <c r="AE13" s="479"/>
    </row>
    <row r="14" spans="1:34" ht="23.25" customHeight="1" thickBot="1">
      <c r="B14" s="513"/>
      <c r="C14" s="497"/>
      <c r="D14" s="498"/>
      <c r="E14" s="498"/>
      <c r="F14" s="499"/>
      <c r="G14" s="402"/>
      <c r="H14" s="402"/>
      <c r="I14" s="402"/>
      <c r="J14" s="402"/>
      <c r="K14" s="402"/>
      <c r="L14" s="402"/>
      <c r="M14" s="402"/>
      <c r="N14" s="401"/>
      <c r="O14" s="401"/>
      <c r="P14" s="401"/>
      <c r="Q14" s="477"/>
      <c r="R14" s="478"/>
      <c r="S14" s="478"/>
      <c r="T14" s="478"/>
      <c r="U14" s="478"/>
      <c r="V14" s="478"/>
      <c r="W14" s="478"/>
      <c r="X14" s="478"/>
      <c r="Y14" s="478"/>
      <c r="Z14" s="478"/>
      <c r="AA14" s="478"/>
      <c r="AB14" s="478"/>
      <c r="AC14" s="478"/>
      <c r="AD14" s="478"/>
      <c r="AE14" s="479"/>
    </row>
    <row r="15" spans="1:34" ht="23.25" customHeight="1" thickBot="1">
      <c r="B15" s="513"/>
      <c r="C15" s="497"/>
      <c r="D15" s="498"/>
      <c r="E15" s="498"/>
      <c r="F15" s="499"/>
      <c r="G15" s="392" t="s">
        <v>235</v>
      </c>
      <c r="H15" s="393"/>
      <c r="I15" s="393"/>
      <c r="J15" s="393"/>
      <c r="K15" s="393"/>
      <c r="L15" s="393"/>
      <c r="M15" s="394"/>
      <c r="N15" s="401">
        <f>SUM(N9:P14)</f>
        <v>0</v>
      </c>
      <c r="O15" s="401"/>
      <c r="P15" s="401"/>
      <c r="Q15" s="477"/>
      <c r="R15" s="478"/>
      <c r="S15" s="478"/>
      <c r="T15" s="478"/>
      <c r="U15" s="478"/>
      <c r="V15" s="478"/>
      <c r="W15" s="478"/>
      <c r="X15" s="478"/>
      <c r="Y15" s="478"/>
      <c r="Z15" s="478"/>
      <c r="AA15" s="478"/>
      <c r="AB15" s="478"/>
      <c r="AC15" s="478"/>
      <c r="AD15" s="478"/>
      <c r="AE15" s="479"/>
    </row>
    <row r="16" spans="1:34" ht="23.25" customHeight="1" thickBot="1">
      <c r="B16" s="514"/>
      <c r="C16" s="500"/>
      <c r="D16" s="501"/>
      <c r="E16" s="501"/>
      <c r="F16" s="502"/>
      <c r="G16" s="395"/>
      <c r="H16" s="396"/>
      <c r="I16" s="396"/>
      <c r="J16" s="396"/>
      <c r="K16" s="396"/>
      <c r="L16" s="396"/>
      <c r="M16" s="397"/>
      <c r="N16" s="401"/>
      <c r="O16" s="401"/>
      <c r="P16" s="401"/>
      <c r="Q16" s="480"/>
      <c r="R16" s="481"/>
      <c r="S16" s="481"/>
      <c r="T16" s="481"/>
      <c r="U16" s="481"/>
      <c r="V16" s="481"/>
      <c r="W16" s="481"/>
      <c r="X16" s="481"/>
      <c r="Y16" s="481"/>
      <c r="Z16" s="481"/>
      <c r="AA16" s="481"/>
      <c r="AB16" s="481"/>
      <c r="AC16" s="481"/>
      <c r="AD16" s="481"/>
      <c r="AE16" s="482"/>
    </row>
    <row r="17" spans="1:32" ht="23.25" customHeight="1" thickBot="1">
      <c r="B17" s="509" t="s">
        <v>234</v>
      </c>
      <c r="C17" s="408" t="s">
        <v>231</v>
      </c>
      <c r="D17" s="409"/>
      <c r="E17" s="409"/>
      <c r="F17" s="410"/>
      <c r="G17" s="402"/>
      <c r="H17" s="402"/>
      <c r="I17" s="402"/>
      <c r="J17" s="402" t="s">
        <v>171</v>
      </c>
      <c r="K17" s="402"/>
      <c r="L17" s="402"/>
      <c r="M17" s="402"/>
      <c r="N17" s="401">
        <f>G17*K17*300</f>
        <v>0</v>
      </c>
      <c r="O17" s="401"/>
      <c r="P17" s="401"/>
      <c r="Q17" s="509" t="s">
        <v>234</v>
      </c>
      <c r="R17" s="408" t="s">
        <v>232</v>
      </c>
      <c r="S17" s="409"/>
      <c r="T17" s="409"/>
      <c r="U17" s="410"/>
      <c r="V17" s="402"/>
      <c r="W17" s="402"/>
      <c r="X17" s="402"/>
      <c r="Y17" s="402" t="s">
        <v>171</v>
      </c>
      <c r="Z17" s="402"/>
      <c r="AA17" s="402"/>
      <c r="AB17" s="402"/>
      <c r="AC17" s="401">
        <f>V17*Z17*300</f>
        <v>0</v>
      </c>
      <c r="AD17" s="401"/>
      <c r="AE17" s="401"/>
    </row>
    <row r="18" spans="1:32" ht="23.25" customHeight="1" thickBot="1">
      <c r="B18" s="510"/>
      <c r="C18" s="411"/>
      <c r="D18" s="412"/>
      <c r="E18" s="412"/>
      <c r="F18" s="413"/>
      <c r="G18" s="402"/>
      <c r="H18" s="402"/>
      <c r="I18" s="402"/>
      <c r="J18" s="402"/>
      <c r="K18" s="402"/>
      <c r="L18" s="402"/>
      <c r="M18" s="402"/>
      <c r="N18" s="401"/>
      <c r="O18" s="401"/>
      <c r="P18" s="401"/>
      <c r="Q18" s="510"/>
      <c r="R18" s="411"/>
      <c r="S18" s="412"/>
      <c r="T18" s="412"/>
      <c r="U18" s="413"/>
      <c r="V18" s="402"/>
      <c r="W18" s="402"/>
      <c r="X18" s="402"/>
      <c r="Y18" s="402"/>
      <c r="Z18" s="402"/>
      <c r="AA18" s="402"/>
      <c r="AB18" s="402"/>
      <c r="AC18" s="401"/>
      <c r="AD18" s="401"/>
      <c r="AE18" s="401"/>
    </row>
    <row r="19" spans="1:32" ht="23.25" customHeight="1" thickBot="1">
      <c r="B19" s="510"/>
      <c r="C19" s="411"/>
      <c r="D19" s="412"/>
      <c r="E19" s="412"/>
      <c r="F19" s="413"/>
      <c r="G19" s="402"/>
      <c r="H19" s="402"/>
      <c r="I19" s="402"/>
      <c r="J19" s="402" t="s">
        <v>171</v>
      </c>
      <c r="K19" s="402"/>
      <c r="L19" s="402"/>
      <c r="M19" s="402"/>
      <c r="N19" s="401">
        <f t="shared" ref="N19" si="2">G19*K19*300</f>
        <v>0</v>
      </c>
      <c r="O19" s="401"/>
      <c r="P19" s="401"/>
      <c r="Q19" s="510"/>
      <c r="R19" s="411"/>
      <c r="S19" s="412"/>
      <c r="T19" s="412"/>
      <c r="U19" s="413"/>
      <c r="V19" s="402"/>
      <c r="W19" s="402"/>
      <c r="X19" s="402"/>
      <c r="Y19" s="402" t="s">
        <v>171</v>
      </c>
      <c r="Z19" s="402"/>
      <c r="AA19" s="402"/>
      <c r="AB19" s="402"/>
      <c r="AC19" s="401">
        <f t="shared" ref="AC19" si="3">V19*Z19*300</f>
        <v>0</v>
      </c>
      <c r="AD19" s="401"/>
      <c r="AE19" s="401"/>
    </row>
    <row r="20" spans="1:32" ht="23.25" customHeight="1" thickBot="1">
      <c r="B20" s="510"/>
      <c r="C20" s="411"/>
      <c r="D20" s="412"/>
      <c r="E20" s="412"/>
      <c r="F20" s="413"/>
      <c r="G20" s="402"/>
      <c r="H20" s="402"/>
      <c r="I20" s="402"/>
      <c r="J20" s="402"/>
      <c r="K20" s="402"/>
      <c r="L20" s="402"/>
      <c r="M20" s="402"/>
      <c r="N20" s="401"/>
      <c r="O20" s="401"/>
      <c r="P20" s="401"/>
      <c r="Q20" s="510"/>
      <c r="R20" s="411"/>
      <c r="S20" s="412"/>
      <c r="T20" s="412"/>
      <c r="U20" s="413"/>
      <c r="V20" s="402"/>
      <c r="W20" s="402"/>
      <c r="X20" s="402"/>
      <c r="Y20" s="402"/>
      <c r="Z20" s="402"/>
      <c r="AA20" s="402"/>
      <c r="AB20" s="402"/>
      <c r="AC20" s="401"/>
      <c r="AD20" s="401"/>
      <c r="AE20" s="401"/>
    </row>
    <row r="21" spans="1:32" ht="23.25" customHeight="1" thickBot="1">
      <c r="B21" s="510"/>
      <c r="C21" s="503" t="s">
        <v>268</v>
      </c>
      <c r="D21" s="504"/>
      <c r="E21" s="504"/>
      <c r="F21" s="505"/>
      <c r="G21" s="402"/>
      <c r="H21" s="402"/>
      <c r="I21" s="402"/>
      <c r="J21" s="402" t="s">
        <v>171</v>
      </c>
      <c r="K21" s="402"/>
      <c r="L21" s="402"/>
      <c r="M21" s="402"/>
      <c r="N21" s="401">
        <f t="shared" ref="N21" si="4">G21*K21*300</f>
        <v>0</v>
      </c>
      <c r="O21" s="401"/>
      <c r="P21" s="401"/>
      <c r="Q21" s="510"/>
      <c r="R21" s="503" t="s">
        <v>268</v>
      </c>
      <c r="S21" s="504"/>
      <c r="T21" s="504"/>
      <c r="U21" s="505"/>
      <c r="V21" s="402"/>
      <c r="W21" s="402"/>
      <c r="X21" s="402"/>
      <c r="Y21" s="402" t="s">
        <v>171</v>
      </c>
      <c r="Z21" s="402"/>
      <c r="AA21" s="402"/>
      <c r="AB21" s="402"/>
      <c r="AC21" s="401">
        <f t="shared" ref="AC21" si="5">V21*Z21*300</f>
        <v>0</v>
      </c>
      <c r="AD21" s="401"/>
      <c r="AE21" s="401"/>
    </row>
    <row r="22" spans="1:32" ht="23.25" customHeight="1" thickBot="1">
      <c r="B22" s="510"/>
      <c r="C22" s="503"/>
      <c r="D22" s="504"/>
      <c r="E22" s="504"/>
      <c r="F22" s="505"/>
      <c r="G22" s="402"/>
      <c r="H22" s="402"/>
      <c r="I22" s="402"/>
      <c r="J22" s="402"/>
      <c r="K22" s="402"/>
      <c r="L22" s="402"/>
      <c r="M22" s="402"/>
      <c r="N22" s="401"/>
      <c r="O22" s="401"/>
      <c r="P22" s="401"/>
      <c r="Q22" s="510"/>
      <c r="R22" s="503"/>
      <c r="S22" s="504"/>
      <c r="T22" s="504"/>
      <c r="U22" s="505"/>
      <c r="V22" s="402"/>
      <c r="W22" s="402"/>
      <c r="X22" s="402"/>
      <c r="Y22" s="402"/>
      <c r="Z22" s="402"/>
      <c r="AA22" s="402"/>
      <c r="AB22" s="402"/>
      <c r="AC22" s="401"/>
      <c r="AD22" s="401"/>
      <c r="AE22" s="401"/>
    </row>
    <row r="23" spans="1:32" ht="23.25" customHeight="1" thickBot="1">
      <c r="B23" s="510"/>
      <c r="C23" s="503"/>
      <c r="D23" s="504"/>
      <c r="E23" s="504"/>
      <c r="F23" s="505"/>
      <c r="G23" s="392" t="s">
        <v>235</v>
      </c>
      <c r="H23" s="393"/>
      <c r="I23" s="393"/>
      <c r="J23" s="393"/>
      <c r="K23" s="393"/>
      <c r="L23" s="393"/>
      <c r="M23" s="394"/>
      <c r="N23" s="401">
        <f>SUM(N17:P22)</f>
        <v>0</v>
      </c>
      <c r="O23" s="401"/>
      <c r="P23" s="401"/>
      <c r="Q23" s="510"/>
      <c r="R23" s="503"/>
      <c r="S23" s="504"/>
      <c r="T23" s="504"/>
      <c r="U23" s="505"/>
      <c r="V23" s="392" t="s">
        <v>235</v>
      </c>
      <c r="W23" s="393"/>
      <c r="X23" s="393"/>
      <c r="Y23" s="393"/>
      <c r="Z23" s="393"/>
      <c r="AA23" s="393"/>
      <c r="AB23" s="394"/>
      <c r="AC23" s="401">
        <f>SUM(AC17:AE22)</f>
        <v>0</v>
      </c>
      <c r="AD23" s="401"/>
      <c r="AE23" s="401"/>
    </row>
    <row r="24" spans="1:32" ht="23.25" customHeight="1" thickBot="1">
      <c r="B24" s="511"/>
      <c r="C24" s="506"/>
      <c r="D24" s="507"/>
      <c r="E24" s="507"/>
      <c r="F24" s="508"/>
      <c r="G24" s="395"/>
      <c r="H24" s="396"/>
      <c r="I24" s="396"/>
      <c r="J24" s="396"/>
      <c r="K24" s="396"/>
      <c r="L24" s="396"/>
      <c r="M24" s="397"/>
      <c r="N24" s="401"/>
      <c r="O24" s="401"/>
      <c r="P24" s="401"/>
      <c r="Q24" s="511"/>
      <c r="R24" s="506"/>
      <c r="S24" s="507"/>
      <c r="T24" s="507"/>
      <c r="U24" s="508"/>
      <c r="V24" s="395"/>
      <c r="W24" s="396"/>
      <c r="X24" s="396"/>
      <c r="Y24" s="396"/>
      <c r="Z24" s="396"/>
      <c r="AA24" s="396"/>
      <c r="AB24" s="397"/>
      <c r="AC24" s="401"/>
      <c r="AD24" s="401"/>
      <c r="AE24" s="401"/>
    </row>
    <row r="25" spans="1:32" ht="23.25" customHeight="1" thickBot="1">
      <c r="B25" s="85"/>
      <c r="C25" s="86"/>
      <c r="D25" s="86"/>
      <c r="E25" s="86"/>
      <c r="F25" s="86"/>
      <c r="G25" s="87"/>
      <c r="H25" s="87"/>
      <c r="I25" s="87"/>
      <c r="J25" s="87"/>
      <c r="K25" s="87"/>
      <c r="L25" s="87"/>
      <c r="M25" s="87"/>
      <c r="N25" s="87"/>
      <c r="O25" s="87"/>
      <c r="P25" s="87"/>
    </row>
    <row r="26" spans="1:32" ht="18.75" customHeight="1">
      <c r="A26" s="88"/>
      <c r="B26" s="85"/>
      <c r="C26" s="86"/>
      <c r="D26" s="86"/>
      <c r="E26" s="86"/>
      <c r="F26" s="86"/>
      <c r="G26" s="87"/>
      <c r="H26" s="87"/>
      <c r="I26" s="87"/>
      <c r="J26" s="87"/>
      <c r="K26" s="87"/>
      <c r="L26" s="87"/>
      <c r="M26" s="87"/>
      <c r="N26" s="87"/>
      <c r="O26" s="87"/>
      <c r="P26" s="87"/>
      <c r="Q26" s="89"/>
      <c r="R26" s="86"/>
      <c r="S26" s="86"/>
      <c r="T26" s="86"/>
      <c r="U26" s="86"/>
      <c r="V26" s="489" t="s">
        <v>224</v>
      </c>
      <c r="W26" s="489"/>
      <c r="X26" s="483">
        <f>SUM(N15,N23,AC23)</f>
        <v>0</v>
      </c>
      <c r="Y26" s="484"/>
      <c r="Z26" s="484"/>
      <c r="AA26" s="484"/>
      <c r="AB26" s="484"/>
      <c r="AC26" s="485"/>
      <c r="AD26" s="86"/>
      <c r="AE26" s="86"/>
      <c r="AF26" s="86"/>
    </row>
    <row r="27" spans="1:32" ht="19.5" customHeight="1" thickBot="1">
      <c r="V27" s="490"/>
      <c r="W27" s="490"/>
      <c r="X27" s="486"/>
      <c r="Y27" s="487"/>
      <c r="Z27" s="487"/>
      <c r="AA27" s="487"/>
      <c r="AB27" s="487"/>
      <c r="AC27" s="488"/>
    </row>
    <row r="28" spans="1:32" ht="19.5" customHeight="1">
      <c r="V28" s="130"/>
      <c r="W28" s="130"/>
      <c r="X28" s="131"/>
      <c r="Y28" s="131"/>
      <c r="Z28" s="131"/>
      <c r="AA28" s="131"/>
      <c r="AB28" s="131"/>
      <c r="AC28" s="131"/>
    </row>
    <row r="29" spans="1:32" ht="19.5" customHeight="1">
      <c r="B29" s="129" t="s">
        <v>206</v>
      </c>
      <c r="C29" s="78" t="s">
        <v>275</v>
      </c>
      <c r="V29" s="130"/>
      <c r="W29" s="130"/>
      <c r="X29" s="131"/>
      <c r="Y29" s="131"/>
      <c r="Z29" s="131"/>
      <c r="AA29" s="131"/>
      <c r="AB29" s="131"/>
      <c r="AC29" s="131"/>
    </row>
    <row r="30" spans="1:32" ht="19.5" customHeight="1">
      <c r="C30" s="78" t="s">
        <v>273</v>
      </c>
      <c r="V30" s="130"/>
      <c r="W30" s="130"/>
      <c r="X30" s="131"/>
      <c r="Y30" s="131"/>
      <c r="Z30" s="131"/>
      <c r="AA30" s="131"/>
      <c r="AB30" s="131"/>
      <c r="AC30" s="131"/>
    </row>
    <row r="31" spans="1:32" ht="19.5" customHeight="1">
      <c r="V31" s="130"/>
      <c r="W31" s="130"/>
      <c r="X31" s="131"/>
      <c r="Y31" s="131"/>
      <c r="Z31" s="131"/>
      <c r="AA31" s="131"/>
      <c r="AB31" s="131"/>
      <c r="AC31" s="131"/>
    </row>
    <row r="32" spans="1:32" ht="19.5" customHeight="1">
      <c r="B32" s="129" t="s">
        <v>182</v>
      </c>
      <c r="C32" s="78" t="s">
        <v>274</v>
      </c>
      <c r="V32" s="130"/>
      <c r="W32" s="130"/>
      <c r="X32" s="131"/>
      <c r="Y32" s="131"/>
      <c r="Z32" s="131"/>
      <c r="AA32" s="131"/>
      <c r="AB32" s="131"/>
      <c r="AC32" s="131"/>
    </row>
    <row r="33" spans="1:34" ht="19.5" customHeight="1">
      <c r="C33" s="78" t="s">
        <v>272</v>
      </c>
      <c r="V33" s="130"/>
      <c r="W33" s="130"/>
      <c r="X33" s="131"/>
      <c r="Y33" s="131"/>
      <c r="Z33" s="131"/>
      <c r="AA33" s="131"/>
      <c r="AB33" s="131"/>
      <c r="AC33" s="131"/>
    </row>
    <row r="34" spans="1:34" ht="19.5" customHeight="1">
      <c r="C34" s="78" t="s">
        <v>183</v>
      </c>
      <c r="V34" s="130"/>
      <c r="W34" s="130"/>
      <c r="X34" s="131"/>
      <c r="Y34" s="131"/>
      <c r="Z34" s="131"/>
      <c r="AA34" s="131"/>
      <c r="AB34" s="131"/>
      <c r="AC34" s="131"/>
    </row>
    <row r="35" spans="1:34" ht="19.5" customHeight="1">
      <c r="C35" s="78"/>
      <c r="V35" s="130"/>
      <c r="W35" s="130"/>
      <c r="X35" s="131"/>
      <c r="Y35" s="131"/>
      <c r="Z35" s="131"/>
      <c r="AA35" s="131"/>
      <c r="AB35" s="131"/>
      <c r="AC35" s="131"/>
    </row>
    <row r="36" spans="1:34" ht="24.6" customHeight="1">
      <c r="A36" s="83" t="s">
        <v>207</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row>
    <row r="37" spans="1:34" s="65" customFormat="1" ht="24.75" customHeight="1">
      <c r="B37" s="69" t="s">
        <v>210</v>
      </c>
      <c r="C37" s="465" t="s">
        <v>211</v>
      </c>
      <c r="D37" s="466"/>
      <c r="E37" s="466"/>
      <c r="F37" s="466"/>
      <c r="G37" s="466"/>
      <c r="H37" s="466"/>
      <c r="I37" s="466"/>
      <c r="J37" s="466"/>
      <c r="K37" s="466"/>
      <c r="L37" s="467"/>
      <c r="M37" s="83"/>
      <c r="N37" s="83"/>
      <c r="T37" s="83"/>
      <c r="U37" s="83"/>
      <c r="V37" s="83"/>
      <c r="AC37" s="67"/>
      <c r="AD37" s="67"/>
      <c r="AE37" s="67"/>
      <c r="AF37" s="67"/>
      <c r="AG37" s="67"/>
      <c r="AH37" s="67"/>
    </row>
    <row r="38" spans="1:34" s="65" customFormat="1" ht="24.75" customHeight="1">
      <c r="B38" s="69" t="s">
        <v>210</v>
      </c>
      <c r="C38" s="465" t="s">
        <v>212</v>
      </c>
      <c r="D38" s="466"/>
      <c r="E38" s="466"/>
      <c r="F38" s="466"/>
      <c r="G38" s="466"/>
      <c r="H38" s="466"/>
      <c r="I38" s="466"/>
      <c r="J38" s="466"/>
      <c r="K38" s="466"/>
      <c r="L38" s="467"/>
      <c r="M38" s="83"/>
      <c r="N38" s="83"/>
      <c r="T38" s="83"/>
      <c r="U38" s="83"/>
      <c r="V38" s="83"/>
      <c r="AC38" s="67"/>
      <c r="AD38" s="67"/>
      <c r="AE38" s="67"/>
      <c r="AF38" s="67"/>
      <c r="AG38" s="67"/>
      <c r="AH38" s="67"/>
    </row>
    <row r="39" spans="1:34" s="65" customFormat="1" ht="24.75" customHeight="1">
      <c r="B39" s="69" t="s">
        <v>210</v>
      </c>
      <c r="C39" s="465" t="s">
        <v>213</v>
      </c>
      <c r="D39" s="466"/>
      <c r="E39" s="466"/>
      <c r="F39" s="466"/>
      <c r="G39" s="466"/>
      <c r="H39" s="466"/>
      <c r="I39" s="466"/>
      <c r="J39" s="466"/>
      <c r="K39" s="466"/>
      <c r="L39" s="467"/>
      <c r="M39" s="83"/>
      <c r="N39" s="83"/>
      <c r="T39" s="83"/>
      <c r="U39" s="83"/>
      <c r="V39" s="83"/>
    </row>
    <row r="40" spans="1:34" s="65" customFormat="1" ht="24.75" customHeight="1">
      <c r="B40" s="69" t="s">
        <v>210</v>
      </c>
      <c r="C40" s="465" t="s">
        <v>214</v>
      </c>
      <c r="D40" s="466"/>
      <c r="E40" s="466"/>
      <c r="F40" s="466"/>
      <c r="G40" s="466"/>
      <c r="H40" s="466"/>
      <c r="I40" s="466"/>
      <c r="J40" s="466"/>
      <c r="K40" s="466"/>
      <c r="L40" s="467"/>
      <c r="M40" s="83"/>
      <c r="N40" s="83"/>
      <c r="T40" s="83"/>
      <c r="U40" s="83"/>
      <c r="V40" s="83"/>
    </row>
    <row r="41" spans="1:34" s="65" customFormat="1" ht="24.75" customHeight="1">
      <c r="B41" s="69" t="s">
        <v>210</v>
      </c>
      <c r="C41" s="428" t="s">
        <v>218</v>
      </c>
      <c r="D41" s="429"/>
      <c r="E41" s="429"/>
      <c r="F41" s="429"/>
      <c r="G41" s="429"/>
      <c r="H41" s="429"/>
      <c r="I41" s="429"/>
      <c r="J41" s="429"/>
      <c r="K41" s="429"/>
      <c r="L41" s="430"/>
      <c r="M41" s="83"/>
      <c r="N41" s="83"/>
      <c r="T41" s="83"/>
      <c r="U41" s="83"/>
      <c r="V41" s="83"/>
    </row>
    <row r="42" spans="1:34" s="65" customFormat="1" ht="24.75" customHeight="1">
      <c r="B42" s="69" t="s">
        <v>210</v>
      </c>
      <c r="C42" s="428" t="s">
        <v>219</v>
      </c>
      <c r="D42" s="429"/>
      <c r="E42" s="429"/>
      <c r="F42" s="429"/>
      <c r="G42" s="429"/>
      <c r="H42" s="429"/>
      <c r="I42" s="429"/>
      <c r="J42" s="429"/>
      <c r="K42" s="429"/>
      <c r="L42" s="430"/>
      <c r="M42" s="83"/>
      <c r="N42" s="83"/>
      <c r="T42" s="83"/>
      <c r="U42" s="83"/>
      <c r="V42" s="83"/>
    </row>
    <row r="43" spans="1:34" s="65" customFormat="1" ht="24.75" customHeight="1">
      <c r="B43" s="71" t="s">
        <v>220</v>
      </c>
      <c r="C43" s="431" t="s">
        <v>221</v>
      </c>
      <c r="D43" s="432"/>
      <c r="E43" s="432"/>
      <c r="F43" s="432"/>
      <c r="G43" s="432"/>
      <c r="H43" s="432"/>
      <c r="I43" s="432"/>
      <c r="J43" s="432"/>
      <c r="K43" s="432"/>
      <c r="L43" s="433"/>
      <c r="M43" s="83"/>
      <c r="N43" s="83"/>
      <c r="T43" s="83"/>
      <c r="U43" s="83"/>
      <c r="V43" s="83"/>
    </row>
    <row r="44" spans="1:34" s="65" customFormat="1" ht="24.75" customHeight="1">
      <c r="B44" s="71" t="s">
        <v>220</v>
      </c>
      <c r="C44" s="431" t="s">
        <v>222</v>
      </c>
      <c r="D44" s="432"/>
      <c r="E44" s="432"/>
      <c r="F44" s="432"/>
      <c r="G44" s="432"/>
      <c r="H44" s="432"/>
      <c r="I44" s="432"/>
      <c r="J44" s="432"/>
      <c r="K44" s="432"/>
      <c r="L44" s="433"/>
      <c r="M44" s="83"/>
      <c r="N44" s="83"/>
      <c r="T44" s="83"/>
      <c r="U44" s="83"/>
      <c r="V44" s="83"/>
    </row>
    <row r="45" spans="1:34" s="65" customFormat="1" ht="24.75" customHeight="1">
      <c r="B45" s="71" t="s">
        <v>220</v>
      </c>
      <c r="C45" s="431" t="s">
        <v>223</v>
      </c>
      <c r="D45" s="432"/>
      <c r="E45" s="432"/>
      <c r="F45" s="432"/>
      <c r="G45" s="432"/>
      <c r="H45" s="432"/>
      <c r="I45" s="432"/>
      <c r="J45" s="432"/>
      <c r="K45" s="432"/>
      <c r="L45" s="433"/>
      <c r="M45" s="83"/>
      <c r="N45" s="83"/>
      <c r="T45" s="83"/>
      <c r="U45" s="83"/>
      <c r="V45" s="83"/>
    </row>
    <row r="46" spans="1:34" ht="18" customHeight="1">
      <c r="W46" s="81"/>
      <c r="X46" s="81"/>
      <c r="Y46" s="82"/>
      <c r="Z46" s="82"/>
      <c r="AA46" s="82"/>
      <c r="AB46" s="82"/>
    </row>
    <row r="47" spans="1:34" ht="15.75" customHeight="1"/>
    <row r="48" spans="1:34" ht="15.75" customHeight="1"/>
    <row r="49" ht="15.75" customHeight="1"/>
    <row r="50" ht="15.7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sheetData>
  <mergeCells count="75">
    <mergeCell ref="C43:L43"/>
    <mergeCell ref="C44:L44"/>
    <mergeCell ref="C45:L45"/>
    <mergeCell ref="Z7:AB8"/>
    <mergeCell ref="AC7:AE8"/>
    <mergeCell ref="B6:F8"/>
    <mergeCell ref="G6:P6"/>
    <mergeCell ref="Q6:U8"/>
    <mergeCell ref="V6:AE6"/>
    <mergeCell ref="G7:I8"/>
    <mergeCell ref="J7:J8"/>
    <mergeCell ref="K7:M8"/>
    <mergeCell ref="N7:P8"/>
    <mergeCell ref="V7:X8"/>
    <mergeCell ref="Y7:Y8"/>
    <mergeCell ref="N13:P14"/>
    <mergeCell ref="B9:B16"/>
    <mergeCell ref="G9:I10"/>
    <mergeCell ref="J9:J10"/>
    <mergeCell ref="K9:M10"/>
    <mergeCell ref="N9:P10"/>
    <mergeCell ref="G11:I12"/>
    <mergeCell ref="J11:J12"/>
    <mergeCell ref="K11:M12"/>
    <mergeCell ref="N11:P12"/>
    <mergeCell ref="N15:P16"/>
    <mergeCell ref="G13:I14"/>
    <mergeCell ref="J13:J14"/>
    <mergeCell ref="AC23:AE24"/>
    <mergeCell ref="R21:U24"/>
    <mergeCell ref="V21:X22"/>
    <mergeCell ref="Y21:Y22"/>
    <mergeCell ref="V19:X20"/>
    <mergeCell ref="Y19:Y20"/>
    <mergeCell ref="R17:U20"/>
    <mergeCell ref="V17:X18"/>
    <mergeCell ref="Y17:Y18"/>
    <mergeCell ref="Z17:AB18"/>
    <mergeCell ref="AC17:AE18"/>
    <mergeCell ref="Z19:AB20"/>
    <mergeCell ref="AC19:AE20"/>
    <mergeCell ref="Z21:AB22"/>
    <mergeCell ref="AC21:AE22"/>
    <mergeCell ref="V23:AB24"/>
    <mergeCell ref="B17:B24"/>
    <mergeCell ref="Q17:Q24"/>
    <mergeCell ref="N23:P24"/>
    <mergeCell ref="G21:I22"/>
    <mergeCell ref="J21:J22"/>
    <mergeCell ref="K21:M22"/>
    <mergeCell ref="N21:P22"/>
    <mergeCell ref="K17:M18"/>
    <mergeCell ref="N17:P18"/>
    <mergeCell ref="G19:I20"/>
    <mergeCell ref="J19:J20"/>
    <mergeCell ref="K19:M20"/>
    <mergeCell ref="N19:P20"/>
    <mergeCell ref="G17:I18"/>
    <mergeCell ref="J17:J18"/>
    <mergeCell ref="Q9:AE16"/>
    <mergeCell ref="X26:AC27"/>
    <mergeCell ref="V26:W27"/>
    <mergeCell ref="C41:L41"/>
    <mergeCell ref="C42:L42"/>
    <mergeCell ref="C9:F12"/>
    <mergeCell ref="C13:F16"/>
    <mergeCell ref="C17:F20"/>
    <mergeCell ref="C21:F24"/>
    <mergeCell ref="K13:M14"/>
    <mergeCell ref="C37:L37"/>
    <mergeCell ref="G15:M16"/>
    <mergeCell ref="G23:M24"/>
    <mergeCell ref="C40:L40"/>
    <mergeCell ref="C38:L38"/>
    <mergeCell ref="C39:L39"/>
  </mergeCells>
  <phoneticPr fontId="1"/>
  <printOptions horizontalCentered="1"/>
  <pageMargins left="0.59055118110236227" right="0.39370078740157483" top="0.59055118110236227" bottom="0.39370078740157483" header="0.31496062992125984" footer="0.31496062992125984"/>
  <pageSetup paperSize="9" scale="65" orientation="portrait" r:id="rId1"/>
  <headerFooter>
    <oddHeader>&amp;L　国立吉備青少年自然の家&amp;R2024年4月版</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E6CD-EE61-4977-B058-7C5B86017A50}">
  <sheetPr>
    <tabColor rgb="FFFF0000"/>
    <pageSetUpPr fitToPage="1"/>
  </sheetPr>
  <dimension ref="A1:AK711"/>
  <sheetViews>
    <sheetView view="pageBreakPreview" topLeftCell="A53" zoomScale="90" zoomScaleNormal="85" zoomScaleSheetLayoutView="90" zoomScalePageLayoutView="70" workbookViewId="0">
      <selection activeCell="R53" sqref="R53"/>
    </sheetView>
  </sheetViews>
  <sheetFormatPr defaultColWidth="4.5" defaultRowHeight="15" customHeight="1"/>
  <cols>
    <col min="1" max="16384" width="4.5" style="74"/>
  </cols>
  <sheetData>
    <row r="1" spans="1:34" ht="29.25" customHeight="1">
      <c r="A1" s="90" t="s">
        <v>248</v>
      </c>
    </row>
    <row r="2" spans="1:34" ht="18" customHeight="1">
      <c r="A2" s="434"/>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row>
    <row r="3" spans="1:34" ht="24" customHeight="1">
      <c r="A3" s="434" t="s">
        <v>269</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row>
    <row r="4" spans="1:34" ht="18.600000000000001" customHeight="1" thickBot="1">
      <c r="C4" s="75"/>
      <c r="D4" s="75"/>
      <c r="E4" s="75"/>
      <c r="F4" s="75"/>
      <c r="G4" s="76"/>
      <c r="H4" s="76"/>
      <c r="I4" s="76"/>
      <c r="J4" s="76"/>
      <c r="K4" s="76"/>
      <c r="L4" s="76"/>
      <c r="M4" s="76"/>
      <c r="N4" s="76"/>
      <c r="O4" s="76"/>
      <c r="P4" s="76"/>
      <c r="R4" s="75"/>
      <c r="S4" s="75"/>
      <c r="T4" s="75"/>
      <c r="U4" s="75"/>
      <c r="V4" s="76"/>
      <c r="W4" s="76"/>
      <c r="X4" s="76"/>
      <c r="Y4" s="76"/>
      <c r="AB4" s="77"/>
      <c r="AC4" s="77"/>
      <c r="AD4" s="77"/>
      <c r="AE4" s="77"/>
      <c r="AF4" s="78"/>
      <c r="AG4" s="78"/>
      <c r="AH4" s="78"/>
    </row>
    <row r="5" spans="1:34" ht="32.25" customHeight="1" thickBot="1">
      <c r="A5" s="79"/>
      <c r="B5" s="458" t="s">
        <v>179</v>
      </c>
      <c r="C5" s="458"/>
      <c r="D5" s="458"/>
      <c r="E5" s="458"/>
      <c r="F5" s="458"/>
      <c r="G5" s="459" t="s">
        <v>169</v>
      </c>
      <c r="H5" s="459"/>
      <c r="I5" s="459"/>
      <c r="J5" s="459"/>
      <c r="K5" s="459"/>
      <c r="L5" s="459"/>
      <c r="M5" s="459"/>
      <c r="N5" s="459"/>
      <c r="O5" s="459"/>
      <c r="P5" s="459"/>
      <c r="Q5" s="460"/>
      <c r="R5" s="460"/>
      <c r="S5" s="460"/>
      <c r="T5" s="460"/>
      <c r="U5" s="460"/>
      <c r="V5" s="459" t="s">
        <v>170</v>
      </c>
      <c r="W5" s="459"/>
      <c r="X5" s="459"/>
      <c r="Y5" s="459"/>
      <c r="Z5" s="459"/>
      <c r="AA5" s="459"/>
      <c r="AB5" s="459"/>
      <c r="AC5" s="459"/>
      <c r="AD5" s="459"/>
      <c r="AE5" s="459"/>
    </row>
    <row r="6" spans="1:34" ht="18.75" customHeight="1" thickBot="1">
      <c r="B6" s="458"/>
      <c r="C6" s="458"/>
      <c r="D6" s="458"/>
      <c r="E6" s="458"/>
      <c r="F6" s="458"/>
      <c r="G6" s="402" t="s">
        <v>180</v>
      </c>
      <c r="H6" s="402"/>
      <c r="I6" s="402"/>
      <c r="J6" s="402" t="s">
        <v>171</v>
      </c>
      <c r="K6" s="402" t="s">
        <v>181</v>
      </c>
      <c r="L6" s="402"/>
      <c r="M6" s="402"/>
      <c r="N6" s="455" t="s">
        <v>172</v>
      </c>
      <c r="O6" s="455"/>
      <c r="P6" s="455"/>
      <c r="Q6" s="460"/>
      <c r="R6" s="460"/>
      <c r="S6" s="460"/>
      <c r="T6" s="460"/>
      <c r="U6" s="460"/>
      <c r="V6" s="402" t="s">
        <v>180</v>
      </c>
      <c r="W6" s="402"/>
      <c r="X6" s="402"/>
      <c r="Y6" s="402" t="s">
        <v>171</v>
      </c>
      <c r="Z6" s="402" t="s">
        <v>181</v>
      </c>
      <c r="AA6" s="402"/>
      <c r="AB6" s="402"/>
      <c r="AC6" s="455" t="s">
        <v>172</v>
      </c>
      <c r="AD6" s="455"/>
      <c r="AE6" s="455"/>
      <c r="AG6" s="80"/>
      <c r="AH6" s="80"/>
    </row>
    <row r="7" spans="1:34" ht="18.600000000000001" customHeight="1" thickBot="1">
      <c r="B7" s="458"/>
      <c r="C7" s="458"/>
      <c r="D7" s="458"/>
      <c r="E7" s="458"/>
      <c r="F7" s="458"/>
      <c r="G7" s="402"/>
      <c r="H7" s="402"/>
      <c r="I7" s="402"/>
      <c r="J7" s="402"/>
      <c r="K7" s="402"/>
      <c r="L7" s="402"/>
      <c r="M7" s="402"/>
      <c r="N7" s="455"/>
      <c r="O7" s="455"/>
      <c r="P7" s="455"/>
      <c r="Q7" s="460"/>
      <c r="R7" s="460"/>
      <c r="S7" s="460"/>
      <c r="T7" s="460"/>
      <c r="U7" s="460"/>
      <c r="V7" s="402"/>
      <c r="W7" s="402"/>
      <c r="X7" s="402"/>
      <c r="Y7" s="402"/>
      <c r="Z7" s="402"/>
      <c r="AA7" s="402"/>
      <c r="AB7" s="402"/>
      <c r="AC7" s="455"/>
      <c r="AD7" s="455"/>
      <c r="AE7" s="455"/>
    </row>
    <row r="8" spans="1:34" ht="18" customHeight="1" thickBot="1">
      <c r="B8" s="456" t="s">
        <v>173</v>
      </c>
      <c r="C8" s="457" t="s">
        <v>318</v>
      </c>
      <c r="D8" s="457"/>
      <c r="E8" s="457"/>
      <c r="F8" s="457"/>
      <c r="G8" s="402">
        <v>1</v>
      </c>
      <c r="H8" s="402"/>
      <c r="I8" s="402"/>
      <c r="J8" s="402" t="s">
        <v>171</v>
      </c>
      <c r="K8" s="402">
        <v>2</v>
      </c>
      <c r="L8" s="402"/>
      <c r="M8" s="402"/>
      <c r="N8" s="401">
        <f t="shared" ref="N8" si="0">IF(G8&gt;=3,K8*900,G8*K8*300)</f>
        <v>600</v>
      </c>
      <c r="O8" s="401"/>
      <c r="P8" s="401"/>
      <c r="Q8" s="456" t="s">
        <v>173</v>
      </c>
      <c r="R8" s="457" t="s">
        <v>271</v>
      </c>
      <c r="S8" s="457"/>
      <c r="T8" s="457"/>
      <c r="U8" s="457"/>
      <c r="V8" s="402">
        <v>3</v>
      </c>
      <c r="W8" s="402"/>
      <c r="X8" s="402"/>
      <c r="Y8" s="402" t="s">
        <v>171</v>
      </c>
      <c r="Z8" s="402">
        <v>2</v>
      </c>
      <c r="AA8" s="402"/>
      <c r="AB8" s="402"/>
      <c r="AC8" s="401">
        <f>V8*Z8*300</f>
        <v>1800</v>
      </c>
      <c r="AD8" s="401"/>
      <c r="AE8" s="401"/>
    </row>
    <row r="9" spans="1:34" ht="18" customHeight="1" thickBot="1">
      <c r="B9" s="456"/>
      <c r="C9" s="457"/>
      <c r="D9" s="457"/>
      <c r="E9" s="457"/>
      <c r="F9" s="457"/>
      <c r="G9" s="402"/>
      <c r="H9" s="402"/>
      <c r="I9" s="402"/>
      <c r="J9" s="402"/>
      <c r="K9" s="402"/>
      <c r="L9" s="402"/>
      <c r="M9" s="402"/>
      <c r="N9" s="401"/>
      <c r="O9" s="401"/>
      <c r="P9" s="401"/>
      <c r="Q9" s="456"/>
      <c r="R9" s="457"/>
      <c r="S9" s="457"/>
      <c r="T9" s="457"/>
      <c r="U9" s="457"/>
      <c r="V9" s="402"/>
      <c r="W9" s="402"/>
      <c r="X9" s="402"/>
      <c r="Y9" s="402"/>
      <c r="Z9" s="402"/>
      <c r="AA9" s="402"/>
      <c r="AB9" s="402"/>
      <c r="AC9" s="401"/>
      <c r="AD9" s="401"/>
      <c r="AE9" s="401"/>
    </row>
    <row r="10" spans="1:34" ht="18" customHeight="1" thickBot="1">
      <c r="B10" s="456"/>
      <c r="C10" s="457"/>
      <c r="D10" s="457"/>
      <c r="E10" s="457"/>
      <c r="F10" s="457"/>
      <c r="G10" s="402">
        <v>3</v>
      </c>
      <c r="H10" s="402"/>
      <c r="I10" s="402"/>
      <c r="J10" s="402" t="s">
        <v>171</v>
      </c>
      <c r="K10" s="402">
        <v>2</v>
      </c>
      <c r="L10" s="402"/>
      <c r="M10" s="402"/>
      <c r="N10" s="401">
        <f t="shared" ref="N10" si="1">IF(G10&gt;=3,K10*900,G10*K10*300)</f>
        <v>1800</v>
      </c>
      <c r="O10" s="401"/>
      <c r="P10" s="401"/>
      <c r="Q10" s="456"/>
      <c r="R10" s="457"/>
      <c r="S10" s="457"/>
      <c r="T10" s="457"/>
      <c r="U10" s="457"/>
      <c r="V10" s="402"/>
      <c r="W10" s="402"/>
      <c r="X10" s="402"/>
      <c r="Y10" s="402" t="s">
        <v>171</v>
      </c>
      <c r="Z10" s="402"/>
      <c r="AA10" s="402"/>
      <c r="AB10" s="402"/>
      <c r="AC10" s="401">
        <f t="shared" ref="AC10" si="2">V10*Z10*300</f>
        <v>0</v>
      </c>
      <c r="AD10" s="401"/>
      <c r="AE10" s="401"/>
    </row>
    <row r="11" spans="1:34" ht="18" customHeight="1" thickBot="1">
      <c r="B11" s="456"/>
      <c r="C11" s="457"/>
      <c r="D11" s="457"/>
      <c r="E11" s="457"/>
      <c r="F11" s="457"/>
      <c r="G11" s="402"/>
      <c r="H11" s="402"/>
      <c r="I11" s="402"/>
      <c r="J11" s="402"/>
      <c r="K11" s="402"/>
      <c r="L11" s="402"/>
      <c r="M11" s="402"/>
      <c r="N11" s="401"/>
      <c r="O11" s="401"/>
      <c r="P11" s="401"/>
      <c r="Q11" s="456"/>
      <c r="R11" s="457"/>
      <c r="S11" s="457"/>
      <c r="T11" s="457"/>
      <c r="U11" s="457"/>
      <c r="V11" s="402"/>
      <c r="W11" s="402"/>
      <c r="X11" s="402"/>
      <c r="Y11" s="402"/>
      <c r="Z11" s="402"/>
      <c r="AA11" s="402"/>
      <c r="AB11" s="402"/>
      <c r="AC11" s="401"/>
      <c r="AD11" s="401"/>
      <c r="AE11" s="401"/>
    </row>
    <row r="12" spans="1:34" ht="18" customHeight="1" thickBot="1">
      <c r="B12" s="456"/>
      <c r="C12" s="457"/>
      <c r="D12" s="457"/>
      <c r="E12" s="457"/>
      <c r="F12" s="457"/>
      <c r="G12" s="402">
        <v>5</v>
      </c>
      <c r="H12" s="402"/>
      <c r="I12" s="402"/>
      <c r="J12" s="402" t="s">
        <v>171</v>
      </c>
      <c r="K12" s="402">
        <v>2</v>
      </c>
      <c r="L12" s="402"/>
      <c r="M12" s="402"/>
      <c r="N12" s="401">
        <f t="shared" ref="N12" si="3">IF(G12&gt;=3,K12*900,G12*K12*300)</f>
        <v>1800</v>
      </c>
      <c r="O12" s="401"/>
      <c r="P12" s="401"/>
      <c r="Q12" s="456"/>
      <c r="R12" s="457"/>
      <c r="S12" s="457"/>
      <c r="T12" s="457"/>
      <c r="U12" s="457"/>
      <c r="V12" s="402"/>
      <c r="W12" s="402"/>
      <c r="X12" s="402"/>
      <c r="Y12" s="402" t="s">
        <v>171</v>
      </c>
      <c r="Z12" s="402"/>
      <c r="AA12" s="402"/>
      <c r="AB12" s="402"/>
      <c r="AC12" s="401">
        <f t="shared" ref="AC12" si="4">V12*Z12*300</f>
        <v>0</v>
      </c>
      <c r="AD12" s="401"/>
      <c r="AE12" s="401"/>
    </row>
    <row r="13" spans="1:34" ht="18" customHeight="1" thickBot="1">
      <c r="B13" s="456"/>
      <c r="C13" s="457"/>
      <c r="D13" s="457"/>
      <c r="E13" s="457"/>
      <c r="F13" s="457"/>
      <c r="G13" s="402"/>
      <c r="H13" s="402"/>
      <c r="I13" s="402"/>
      <c r="J13" s="402"/>
      <c r="K13" s="402"/>
      <c r="L13" s="402"/>
      <c r="M13" s="402"/>
      <c r="N13" s="401"/>
      <c r="O13" s="401"/>
      <c r="P13" s="401"/>
      <c r="Q13" s="456"/>
      <c r="R13" s="457"/>
      <c r="S13" s="457"/>
      <c r="T13" s="457"/>
      <c r="U13" s="457"/>
      <c r="V13" s="402"/>
      <c r="W13" s="402"/>
      <c r="X13" s="402"/>
      <c r="Y13" s="402"/>
      <c r="Z13" s="402"/>
      <c r="AA13" s="402"/>
      <c r="AB13" s="402"/>
      <c r="AC13" s="401"/>
      <c r="AD13" s="401"/>
      <c r="AE13" s="401"/>
    </row>
    <row r="14" spans="1:34" ht="18.75" customHeight="1" thickBot="1">
      <c r="B14" s="456"/>
      <c r="C14" s="457"/>
      <c r="D14" s="457"/>
      <c r="E14" s="457"/>
      <c r="F14" s="457"/>
      <c r="G14" s="392" t="s">
        <v>235</v>
      </c>
      <c r="H14" s="393"/>
      <c r="I14" s="393"/>
      <c r="J14" s="393"/>
      <c r="K14" s="393"/>
      <c r="L14" s="393"/>
      <c r="M14" s="394"/>
      <c r="N14" s="401">
        <f>SUM(N8:P13)</f>
        <v>4200</v>
      </c>
      <c r="O14" s="401"/>
      <c r="P14" s="401"/>
      <c r="Q14" s="456"/>
      <c r="R14" s="457"/>
      <c r="S14" s="457"/>
      <c r="T14" s="457"/>
      <c r="U14" s="457"/>
      <c r="V14" s="392" t="s">
        <v>235</v>
      </c>
      <c r="W14" s="393"/>
      <c r="X14" s="393"/>
      <c r="Y14" s="393"/>
      <c r="Z14" s="393"/>
      <c r="AA14" s="393"/>
      <c r="AB14" s="394"/>
      <c r="AC14" s="401">
        <f>SUM(AC8:AE13)</f>
        <v>1800</v>
      </c>
      <c r="AD14" s="401"/>
      <c r="AE14" s="401"/>
    </row>
    <row r="15" spans="1:34" ht="18.75" customHeight="1" thickBot="1">
      <c r="B15" s="456"/>
      <c r="C15" s="457"/>
      <c r="D15" s="457"/>
      <c r="E15" s="457"/>
      <c r="F15" s="457"/>
      <c r="G15" s="395"/>
      <c r="H15" s="396"/>
      <c r="I15" s="396"/>
      <c r="J15" s="396"/>
      <c r="K15" s="396"/>
      <c r="L15" s="396"/>
      <c r="M15" s="397"/>
      <c r="N15" s="401"/>
      <c r="O15" s="401"/>
      <c r="P15" s="401"/>
      <c r="Q15" s="456"/>
      <c r="R15" s="457"/>
      <c r="S15" s="457"/>
      <c r="T15" s="457"/>
      <c r="U15" s="457"/>
      <c r="V15" s="395"/>
      <c r="W15" s="396"/>
      <c r="X15" s="396"/>
      <c r="Y15" s="396"/>
      <c r="Z15" s="396"/>
      <c r="AA15" s="396"/>
      <c r="AB15" s="397"/>
      <c r="AC15" s="401"/>
      <c r="AD15" s="401"/>
      <c r="AE15" s="401"/>
    </row>
    <row r="16" spans="1:34" ht="18" customHeight="1" thickBot="1">
      <c r="B16" s="453" t="s">
        <v>174</v>
      </c>
      <c r="C16" s="454" t="s">
        <v>314</v>
      </c>
      <c r="D16" s="454"/>
      <c r="E16" s="454"/>
      <c r="F16" s="454"/>
      <c r="G16" s="402">
        <v>1</v>
      </c>
      <c r="H16" s="402"/>
      <c r="I16" s="402"/>
      <c r="J16" s="402" t="s">
        <v>171</v>
      </c>
      <c r="K16" s="402">
        <v>2</v>
      </c>
      <c r="L16" s="402"/>
      <c r="M16" s="402"/>
      <c r="N16" s="401">
        <f>IF(G16&gt;=3,K16*1800,G16*K16*600)</f>
        <v>1200</v>
      </c>
      <c r="O16" s="401"/>
      <c r="P16" s="401"/>
      <c r="Q16" s="453" t="s">
        <v>174</v>
      </c>
      <c r="R16" s="454" t="s">
        <v>227</v>
      </c>
      <c r="S16" s="454"/>
      <c r="T16" s="454"/>
      <c r="U16" s="454"/>
      <c r="V16" s="402">
        <v>2</v>
      </c>
      <c r="W16" s="402"/>
      <c r="X16" s="402"/>
      <c r="Y16" s="402" t="s">
        <v>171</v>
      </c>
      <c r="Z16" s="402">
        <v>3</v>
      </c>
      <c r="AA16" s="402"/>
      <c r="AB16" s="402"/>
      <c r="AC16" s="401">
        <f>V16*Z16*300</f>
        <v>1800</v>
      </c>
      <c r="AD16" s="401"/>
      <c r="AE16" s="401"/>
    </row>
    <row r="17" spans="1:34" ht="18" customHeight="1" thickBot="1">
      <c r="B17" s="453"/>
      <c r="C17" s="454"/>
      <c r="D17" s="454"/>
      <c r="E17" s="454"/>
      <c r="F17" s="454"/>
      <c r="G17" s="402"/>
      <c r="H17" s="402"/>
      <c r="I17" s="402"/>
      <c r="J17" s="402"/>
      <c r="K17" s="402"/>
      <c r="L17" s="402"/>
      <c r="M17" s="402"/>
      <c r="N17" s="401"/>
      <c r="O17" s="401"/>
      <c r="P17" s="401"/>
      <c r="Q17" s="453"/>
      <c r="R17" s="454"/>
      <c r="S17" s="454"/>
      <c r="T17" s="454"/>
      <c r="U17" s="454"/>
      <c r="V17" s="402"/>
      <c r="W17" s="402"/>
      <c r="X17" s="402"/>
      <c r="Y17" s="402"/>
      <c r="Z17" s="402"/>
      <c r="AA17" s="402"/>
      <c r="AB17" s="402"/>
      <c r="AC17" s="401"/>
      <c r="AD17" s="401"/>
      <c r="AE17" s="401"/>
    </row>
    <row r="18" spans="1:34" ht="18" customHeight="1" thickBot="1">
      <c r="B18" s="453"/>
      <c r="C18" s="454"/>
      <c r="D18" s="454"/>
      <c r="E18" s="454"/>
      <c r="F18" s="454"/>
      <c r="G18" s="402">
        <v>3</v>
      </c>
      <c r="H18" s="402"/>
      <c r="I18" s="402"/>
      <c r="J18" s="402" t="s">
        <v>171</v>
      </c>
      <c r="K18" s="402">
        <v>2</v>
      </c>
      <c r="L18" s="402"/>
      <c r="M18" s="402"/>
      <c r="N18" s="401">
        <f>IF(G18&gt;=3,K18*1800,G18*K18*600)</f>
        <v>3600</v>
      </c>
      <c r="O18" s="401"/>
      <c r="P18" s="401"/>
      <c r="Q18" s="453"/>
      <c r="R18" s="454"/>
      <c r="S18" s="454"/>
      <c r="T18" s="454"/>
      <c r="U18" s="454"/>
      <c r="V18" s="402"/>
      <c r="W18" s="402"/>
      <c r="X18" s="402"/>
      <c r="Y18" s="402" t="s">
        <v>171</v>
      </c>
      <c r="Z18" s="402"/>
      <c r="AA18" s="402"/>
      <c r="AB18" s="402"/>
      <c r="AC18" s="401">
        <f t="shared" ref="AC18" si="5">V18*Z18*300</f>
        <v>0</v>
      </c>
      <c r="AD18" s="401"/>
      <c r="AE18" s="401"/>
    </row>
    <row r="19" spans="1:34" ht="18" customHeight="1" thickBot="1">
      <c r="B19" s="453"/>
      <c r="C19" s="454"/>
      <c r="D19" s="454"/>
      <c r="E19" s="454"/>
      <c r="F19" s="454"/>
      <c r="G19" s="402"/>
      <c r="H19" s="402"/>
      <c r="I19" s="402"/>
      <c r="J19" s="402"/>
      <c r="K19" s="402"/>
      <c r="L19" s="402"/>
      <c r="M19" s="402"/>
      <c r="N19" s="401"/>
      <c r="O19" s="401"/>
      <c r="P19" s="401"/>
      <c r="Q19" s="453"/>
      <c r="R19" s="454"/>
      <c r="S19" s="454"/>
      <c r="T19" s="454"/>
      <c r="U19" s="454"/>
      <c r="V19" s="402"/>
      <c r="W19" s="402"/>
      <c r="X19" s="402"/>
      <c r="Y19" s="402"/>
      <c r="Z19" s="402"/>
      <c r="AA19" s="402"/>
      <c r="AB19" s="402"/>
      <c r="AC19" s="401"/>
      <c r="AD19" s="401"/>
      <c r="AE19" s="401"/>
    </row>
    <row r="20" spans="1:34" ht="18" customHeight="1" thickBot="1">
      <c r="B20" s="453"/>
      <c r="C20" s="454"/>
      <c r="D20" s="454"/>
      <c r="E20" s="454"/>
      <c r="F20" s="454"/>
      <c r="G20" s="402">
        <v>4</v>
      </c>
      <c r="H20" s="402"/>
      <c r="I20" s="402"/>
      <c r="J20" s="402" t="s">
        <v>171</v>
      </c>
      <c r="K20" s="402">
        <v>2</v>
      </c>
      <c r="L20" s="402"/>
      <c r="M20" s="402"/>
      <c r="N20" s="401">
        <f>IF(G20&gt;=3,K20*1800,G20*K20*600)</f>
        <v>3600</v>
      </c>
      <c r="O20" s="401"/>
      <c r="P20" s="401"/>
      <c r="Q20" s="453"/>
      <c r="R20" s="454"/>
      <c r="S20" s="454"/>
      <c r="T20" s="454"/>
      <c r="U20" s="454"/>
      <c r="V20" s="402"/>
      <c r="W20" s="402"/>
      <c r="X20" s="402"/>
      <c r="Y20" s="402" t="s">
        <v>171</v>
      </c>
      <c r="Z20" s="402"/>
      <c r="AA20" s="402"/>
      <c r="AB20" s="402"/>
      <c r="AC20" s="401">
        <f t="shared" ref="AC20" si="6">V20*Z20*300</f>
        <v>0</v>
      </c>
      <c r="AD20" s="401"/>
      <c r="AE20" s="401"/>
    </row>
    <row r="21" spans="1:34" ht="18" customHeight="1" thickBot="1">
      <c r="B21" s="453"/>
      <c r="C21" s="454"/>
      <c r="D21" s="454"/>
      <c r="E21" s="454"/>
      <c r="F21" s="454"/>
      <c r="G21" s="402"/>
      <c r="H21" s="402"/>
      <c r="I21" s="402"/>
      <c r="J21" s="402"/>
      <c r="K21" s="402"/>
      <c r="L21" s="402"/>
      <c r="M21" s="402"/>
      <c r="N21" s="401"/>
      <c r="O21" s="401"/>
      <c r="P21" s="401"/>
      <c r="Q21" s="453"/>
      <c r="R21" s="454"/>
      <c r="S21" s="454"/>
      <c r="T21" s="454"/>
      <c r="U21" s="454"/>
      <c r="V21" s="402"/>
      <c r="W21" s="402"/>
      <c r="X21" s="402"/>
      <c r="Y21" s="402"/>
      <c r="Z21" s="402"/>
      <c r="AA21" s="402"/>
      <c r="AB21" s="402"/>
      <c r="AC21" s="401"/>
      <c r="AD21" s="401"/>
      <c r="AE21" s="401"/>
    </row>
    <row r="22" spans="1:34" ht="18" customHeight="1" thickBot="1">
      <c r="B22" s="453"/>
      <c r="C22" s="454"/>
      <c r="D22" s="454"/>
      <c r="E22" s="454"/>
      <c r="F22" s="454"/>
      <c r="G22" s="392" t="s">
        <v>235</v>
      </c>
      <c r="H22" s="393"/>
      <c r="I22" s="393"/>
      <c r="J22" s="393"/>
      <c r="K22" s="393"/>
      <c r="L22" s="393"/>
      <c r="M22" s="394"/>
      <c r="N22" s="401">
        <f>SUM(N16:P21)</f>
        <v>8400</v>
      </c>
      <c r="O22" s="401"/>
      <c r="P22" s="401"/>
      <c r="Q22" s="453"/>
      <c r="R22" s="454"/>
      <c r="S22" s="454"/>
      <c r="T22" s="454"/>
      <c r="U22" s="454"/>
      <c r="V22" s="392" t="s">
        <v>235</v>
      </c>
      <c r="W22" s="393"/>
      <c r="X22" s="393"/>
      <c r="Y22" s="393"/>
      <c r="Z22" s="393"/>
      <c r="AA22" s="393"/>
      <c r="AB22" s="394"/>
      <c r="AC22" s="401">
        <f>SUM(AC16:AE21)</f>
        <v>1800</v>
      </c>
      <c r="AD22" s="401"/>
      <c r="AE22" s="401"/>
    </row>
    <row r="23" spans="1:34" ht="18" customHeight="1" thickBot="1">
      <c r="B23" s="453"/>
      <c r="C23" s="454"/>
      <c r="D23" s="454"/>
      <c r="E23" s="454"/>
      <c r="F23" s="454"/>
      <c r="G23" s="395"/>
      <c r="H23" s="396"/>
      <c r="I23" s="396"/>
      <c r="J23" s="396"/>
      <c r="K23" s="396"/>
      <c r="L23" s="396"/>
      <c r="M23" s="397"/>
      <c r="N23" s="401"/>
      <c r="O23" s="401"/>
      <c r="P23" s="401"/>
      <c r="Q23" s="453"/>
      <c r="R23" s="454"/>
      <c r="S23" s="454"/>
      <c r="T23" s="454"/>
      <c r="U23" s="454"/>
      <c r="V23" s="395"/>
      <c r="W23" s="396"/>
      <c r="X23" s="396"/>
      <c r="Y23" s="396"/>
      <c r="Z23" s="396"/>
      <c r="AA23" s="396"/>
      <c r="AB23" s="397"/>
      <c r="AC23" s="401"/>
      <c r="AD23" s="401"/>
      <c r="AE23" s="401"/>
    </row>
    <row r="24" spans="1:34" ht="18.75" customHeight="1" thickBot="1">
      <c r="A24" s="79"/>
      <c r="B24" s="450" t="s">
        <v>175</v>
      </c>
      <c r="C24" s="404" t="s">
        <v>315</v>
      </c>
      <c r="D24" s="404"/>
      <c r="E24" s="404"/>
      <c r="F24" s="404"/>
      <c r="G24" s="402">
        <v>1</v>
      </c>
      <c r="H24" s="402"/>
      <c r="I24" s="402"/>
      <c r="J24" s="402" t="s">
        <v>171</v>
      </c>
      <c r="K24" s="402">
        <v>2</v>
      </c>
      <c r="L24" s="402"/>
      <c r="M24" s="402"/>
      <c r="N24" s="401">
        <f t="shared" ref="N24" si="7">IF(G24&gt;=7,K24*7500,G24*K24*1200)</f>
        <v>2400</v>
      </c>
      <c r="O24" s="401"/>
      <c r="P24" s="401"/>
      <c r="Q24" s="403" t="s">
        <v>175</v>
      </c>
      <c r="R24" s="404" t="s">
        <v>228</v>
      </c>
      <c r="S24" s="404"/>
      <c r="T24" s="404"/>
      <c r="U24" s="404"/>
      <c r="V24" s="402">
        <v>2</v>
      </c>
      <c r="W24" s="402"/>
      <c r="X24" s="402"/>
      <c r="Y24" s="402" t="s">
        <v>171</v>
      </c>
      <c r="Z24" s="402">
        <v>3</v>
      </c>
      <c r="AA24" s="402"/>
      <c r="AB24" s="402"/>
      <c r="AC24" s="401">
        <f>V24*Z24*600</f>
        <v>3600</v>
      </c>
      <c r="AD24" s="401"/>
      <c r="AE24" s="401"/>
    </row>
    <row r="25" spans="1:34" ht="18.75" customHeight="1" thickBot="1">
      <c r="B25" s="451"/>
      <c r="C25" s="404"/>
      <c r="D25" s="404"/>
      <c r="E25" s="404"/>
      <c r="F25" s="404"/>
      <c r="G25" s="402"/>
      <c r="H25" s="402"/>
      <c r="I25" s="402"/>
      <c r="J25" s="402"/>
      <c r="K25" s="402"/>
      <c r="L25" s="402"/>
      <c r="M25" s="402"/>
      <c r="N25" s="401"/>
      <c r="O25" s="401"/>
      <c r="P25" s="401"/>
      <c r="Q25" s="403"/>
      <c r="R25" s="404"/>
      <c r="S25" s="404"/>
      <c r="T25" s="404"/>
      <c r="U25" s="404"/>
      <c r="V25" s="402"/>
      <c r="W25" s="402"/>
      <c r="X25" s="402"/>
      <c r="Y25" s="402"/>
      <c r="Z25" s="402"/>
      <c r="AA25" s="402"/>
      <c r="AB25" s="402"/>
      <c r="AC25" s="401"/>
      <c r="AD25" s="401"/>
      <c r="AE25" s="401"/>
      <c r="AG25" s="80"/>
      <c r="AH25" s="80"/>
    </row>
    <row r="26" spans="1:34" ht="18.75" customHeight="1" thickBot="1">
      <c r="B26" s="451"/>
      <c r="C26" s="404"/>
      <c r="D26" s="404"/>
      <c r="E26" s="404"/>
      <c r="F26" s="404"/>
      <c r="G26" s="402">
        <v>5</v>
      </c>
      <c r="H26" s="402"/>
      <c r="I26" s="402"/>
      <c r="J26" s="402" t="s">
        <v>171</v>
      </c>
      <c r="K26" s="402">
        <v>2</v>
      </c>
      <c r="L26" s="402"/>
      <c r="M26" s="402"/>
      <c r="N26" s="401">
        <f t="shared" ref="N26" si="8">IF(G26&gt;=7,K26*7500,G26*K26*1200)</f>
        <v>12000</v>
      </c>
      <c r="O26" s="401"/>
      <c r="P26" s="401"/>
      <c r="Q26" s="403"/>
      <c r="R26" s="404"/>
      <c r="S26" s="404"/>
      <c r="T26" s="404"/>
      <c r="U26" s="404"/>
      <c r="V26" s="402"/>
      <c r="W26" s="402"/>
      <c r="X26" s="402"/>
      <c r="Y26" s="402" t="s">
        <v>171</v>
      </c>
      <c r="Z26" s="402"/>
      <c r="AA26" s="402"/>
      <c r="AB26" s="402"/>
      <c r="AC26" s="401">
        <f t="shared" ref="AC26" si="9">V26*Z26*600</f>
        <v>0</v>
      </c>
      <c r="AD26" s="401"/>
      <c r="AE26" s="401"/>
    </row>
    <row r="27" spans="1:34" ht="18" customHeight="1" thickBot="1">
      <c r="B27" s="451"/>
      <c r="C27" s="404"/>
      <c r="D27" s="404"/>
      <c r="E27" s="404"/>
      <c r="F27" s="404"/>
      <c r="G27" s="402"/>
      <c r="H27" s="402"/>
      <c r="I27" s="402"/>
      <c r="J27" s="402"/>
      <c r="K27" s="402"/>
      <c r="L27" s="402"/>
      <c r="M27" s="402"/>
      <c r="N27" s="401"/>
      <c r="O27" s="401"/>
      <c r="P27" s="401"/>
      <c r="Q27" s="403"/>
      <c r="R27" s="404"/>
      <c r="S27" s="404"/>
      <c r="T27" s="404"/>
      <c r="U27" s="404"/>
      <c r="V27" s="402"/>
      <c r="W27" s="402"/>
      <c r="X27" s="402"/>
      <c r="Y27" s="402"/>
      <c r="Z27" s="402"/>
      <c r="AA27" s="402"/>
      <c r="AB27" s="402"/>
      <c r="AC27" s="401"/>
      <c r="AD27" s="401"/>
      <c r="AE27" s="401"/>
    </row>
    <row r="28" spans="1:34" ht="18" customHeight="1" thickBot="1">
      <c r="B28" s="451"/>
      <c r="C28" s="404"/>
      <c r="D28" s="404"/>
      <c r="E28" s="404"/>
      <c r="F28" s="404"/>
      <c r="G28" s="402">
        <v>7</v>
      </c>
      <c r="H28" s="402"/>
      <c r="I28" s="402"/>
      <c r="J28" s="402" t="s">
        <v>171</v>
      </c>
      <c r="K28" s="402">
        <v>2</v>
      </c>
      <c r="L28" s="402"/>
      <c r="M28" s="402"/>
      <c r="N28" s="401">
        <f>IF(G28&gt;=7,K28*7500,G28*K28*1200)</f>
        <v>15000</v>
      </c>
      <c r="O28" s="401"/>
      <c r="P28" s="401"/>
      <c r="Q28" s="403"/>
      <c r="R28" s="404"/>
      <c r="S28" s="404"/>
      <c r="T28" s="404"/>
      <c r="U28" s="404"/>
      <c r="V28" s="402"/>
      <c r="W28" s="402"/>
      <c r="X28" s="402"/>
      <c r="Y28" s="402" t="s">
        <v>171</v>
      </c>
      <c r="Z28" s="402"/>
      <c r="AA28" s="402"/>
      <c r="AB28" s="402"/>
      <c r="AC28" s="401">
        <f t="shared" ref="AC28" si="10">V28*Z28*600</f>
        <v>0</v>
      </c>
      <c r="AD28" s="401"/>
      <c r="AE28" s="401"/>
    </row>
    <row r="29" spans="1:34" ht="18" customHeight="1" thickBot="1">
      <c r="B29" s="451"/>
      <c r="C29" s="404"/>
      <c r="D29" s="404"/>
      <c r="E29" s="404"/>
      <c r="F29" s="404"/>
      <c r="G29" s="402"/>
      <c r="H29" s="402"/>
      <c r="I29" s="402"/>
      <c r="J29" s="402"/>
      <c r="K29" s="402"/>
      <c r="L29" s="402"/>
      <c r="M29" s="402"/>
      <c r="N29" s="401"/>
      <c r="O29" s="401"/>
      <c r="P29" s="401"/>
      <c r="Q29" s="403"/>
      <c r="R29" s="404"/>
      <c r="S29" s="404"/>
      <c r="T29" s="404"/>
      <c r="U29" s="404"/>
      <c r="V29" s="402"/>
      <c r="W29" s="402"/>
      <c r="X29" s="402"/>
      <c r="Y29" s="402"/>
      <c r="Z29" s="402"/>
      <c r="AA29" s="402"/>
      <c r="AB29" s="402"/>
      <c r="AC29" s="401"/>
      <c r="AD29" s="401"/>
      <c r="AE29" s="401"/>
    </row>
    <row r="30" spans="1:34" ht="18" customHeight="1" thickBot="1">
      <c r="B30" s="451"/>
      <c r="C30" s="404"/>
      <c r="D30" s="404"/>
      <c r="E30" s="404"/>
      <c r="F30" s="404"/>
      <c r="G30" s="392" t="s">
        <v>235</v>
      </c>
      <c r="H30" s="393"/>
      <c r="I30" s="393"/>
      <c r="J30" s="393"/>
      <c r="K30" s="393"/>
      <c r="L30" s="393"/>
      <c r="M30" s="394"/>
      <c r="N30" s="401">
        <f>SUM(N24:P29)</f>
        <v>29400</v>
      </c>
      <c r="O30" s="401"/>
      <c r="P30" s="401"/>
      <c r="Q30" s="403"/>
      <c r="R30" s="404"/>
      <c r="S30" s="404"/>
      <c r="T30" s="404"/>
      <c r="U30" s="404"/>
      <c r="V30" s="392" t="s">
        <v>235</v>
      </c>
      <c r="W30" s="393"/>
      <c r="X30" s="393"/>
      <c r="Y30" s="393"/>
      <c r="Z30" s="393"/>
      <c r="AA30" s="393"/>
      <c r="AB30" s="394"/>
      <c r="AC30" s="401">
        <f>SUM(AC24:AE29)</f>
        <v>3600</v>
      </c>
      <c r="AD30" s="401"/>
      <c r="AE30" s="401"/>
    </row>
    <row r="31" spans="1:34" ht="18" customHeight="1" thickBot="1">
      <c r="B31" s="452"/>
      <c r="C31" s="404"/>
      <c r="D31" s="404"/>
      <c r="E31" s="404"/>
      <c r="F31" s="404"/>
      <c r="G31" s="395"/>
      <c r="H31" s="396"/>
      <c r="I31" s="396"/>
      <c r="J31" s="396"/>
      <c r="K31" s="396"/>
      <c r="L31" s="396"/>
      <c r="M31" s="397"/>
      <c r="N31" s="401"/>
      <c r="O31" s="401"/>
      <c r="P31" s="401"/>
      <c r="Q31" s="403"/>
      <c r="R31" s="404"/>
      <c r="S31" s="404"/>
      <c r="T31" s="404"/>
      <c r="U31" s="404"/>
      <c r="V31" s="395"/>
      <c r="W31" s="396"/>
      <c r="X31" s="396"/>
      <c r="Y31" s="396"/>
      <c r="Z31" s="396"/>
      <c r="AA31" s="396"/>
      <c r="AB31" s="397"/>
      <c r="AC31" s="401"/>
      <c r="AD31" s="401"/>
      <c r="AE31" s="401"/>
    </row>
    <row r="32" spans="1:34" ht="18" customHeight="1" thickBot="1">
      <c r="B32" s="447" t="s">
        <v>176</v>
      </c>
      <c r="C32" s="446" t="s">
        <v>316</v>
      </c>
      <c r="D32" s="446"/>
      <c r="E32" s="446"/>
      <c r="F32" s="446"/>
      <c r="G32" s="402">
        <v>1</v>
      </c>
      <c r="H32" s="402"/>
      <c r="I32" s="402"/>
      <c r="J32" s="402" t="s">
        <v>171</v>
      </c>
      <c r="K32" s="402">
        <v>2</v>
      </c>
      <c r="L32" s="402"/>
      <c r="M32" s="402"/>
      <c r="N32" s="401">
        <f>G32*K32*2500</f>
        <v>5000</v>
      </c>
      <c r="O32" s="401"/>
      <c r="P32" s="401"/>
      <c r="Q32" s="445" t="s">
        <v>176</v>
      </c>
      <c r="R32" s="446" t="s">
        <v>267</v>
      </c>
      <c r="S32" s="446"/>
      <c r="T32" s="446"/>
      <c r="U32" s="446"/>
      <c r="V32" s="402">
        <v>2</v>
      </c>
      <c r="W32" s="402"/>
      <c r="X32" s="402"/>
      <c r="Y32" s="402" t="s">
        <v>171</v>
      </c>
      <c r="Z32" s="402">
        <v>3</v>
      </c>
      <c r="AA32" s="402"/>
      <c r="AB32" s="402"/>
      <c r="AC32" s="401">
        <f>V32*Z32*1200</f>
        <v>7200</v>
      </c>
      <c r="AD32" s="401"/>
      <c r="AE32" s="401"/>
    </row>
    <row r="33" spans="2:31" ht="18" customHeight="1" thickBot="1">
      <c r="B33" s="448"/>
      <c r="C33" s="446"/>
      <c r="D33" s="446"/>
      <c r="E33" s="446"/>
      <c r="F33" s="446"/>
      <c r="G33" s="402"/>
      <c r="H33" s="402"/>
      <c r="I33" s="402"/>
      <c r="J33" s="402"/>
      <c r="K33" s="402"/>
      <c r="L33" s="402"/>
      <c r="M33" s="402"/>
      <c r="N33" s="401"/>
      <c r="O33" s="401"/>
      <c r="P33" s="401"/>
      <c r="Q33" s="445"/>
      <c r="R33" s="446"/>
      <c r="S33" s="446"/>
      <c r="T33" s="446"/>
      <c r="U33" s="446"/>
      <c r="V33" s="402"/>
      <c r="W33" s="402"/>
      <c r="X33" s="402"/>
      <c r="Y33" s="402"/>
      <c r="Z33" s="402"/>
      <c r="AA33" s="402"/>
      <c r="AB33" s="402"/>
      <c r="AC33" s="401"/>
      <c r="AD33" s="401"/>
      <c r="AE33" s="401"/>
    </row>
    <row r="34" spans="2:31" ht="18" customHeight="1" thickBot="1">
      <c r="B34" s="448"/>
      <c r="C34" s="446"/>
      <c r="D34" s="446"/>
      <c r="E34" s="446"/>
      <c r="F34" s="446"/>
      <c r="G34" s="402">
        <v>3</v>
      </c>
      <c r="H34" s="402"/>
      <c r="I34" s="402"/>
      <c r="J34" s="402" t="s">
        <v>171</v>
      </c>
      <c r="K34" s="402">
        <v>2</v>
      </c>
      <c r="L34" s="402"/>
      <c r="M34" s="402"/>
      <c r="N34" s="401">
        <f t="shared" ref="N34" si="11">G34*K34*2500</f>
        <v>15000</v>
      </c>
      <c r="O34" s="401"/>
      <c r="P34" s="401"/>
      <c r="Q34" s="445"/>
      <c r="R34" s="446"/>
      <c r="S34" s="446"/>
      <c r="T34" s="446"/>
      <c r="U34" s="446"/>
      <c r="V34" s="402"/>
      <c r="W34" s="402"/>
      <c r="X34" s="402"/>
      <c r="Y34" s="402" t="s">
        <v>171</v>
      </c>
      <c r="Z34" s="402"/>
      <c r="AA34" s="402"/>
      <c r="AB34" s="402"/>
      <c r="AC34" s="401">
        <f t="shared" ref="AC34" si="12">V34*Z34*1200</f>
        <v>0</v>
      </c>
      <c r="AD34" s="401"/>
      <c r="AE34" s="401"/>
    </row>
    <row r="35" spans="2:31" ht="18" customHeight="1" thickBot="1">
      <c r="B35" s="448"/>
      <c r="C35" s="446"/>
      <c r="D35" s="446"/>
      <c r="E35" s="446"/>
      <c r="F35" s="446"/>
      <c r="G35" s="402"/>
      <c r="H35" s="402"/>
      <c r="I35" s="402"/>
      <c r="J35" s="402"/>
      <c r="K35" s="402"/>
      <c r="L35" s="402"/>
      <c r="M35" s="402"/>
      <c r="N35" s="401"/>
      <c r="O35" s="401"/>
      <c r="P35" s="401"/>
      <c r="Q35" s="445"/>
      <c r="R35" s="446"/>
      <c r="S35" s="446"/>
      <c r="T35" s="446"/>
      <c r="U35" s="446"/>
      <c r="V35" s="402"/>
      <c r="W35" s="402"/>
      <c r="X35" s="402"/>
      <c r="Y35" s="402"/>
      <c r="Z35" s="402"/>
      <c r="AA35" s="402"/>
      <c r="AB35" s="402"/>
      <c r="AC35" s="401"/>
      <c r="AD35" s="401"/>
      <c r="AE35" s="401"/>
    </row>
    <row r="36" spans="2:31" ht="18" customHeight="1" thickBot="1">
      <c r="B36" s="448"/>
      <c r="C36" s="446"/>
      <c r="D36" s="446"/>
      <c r="E36" s="446"/>
      <c r="F36" s="446"/>
      <c r="G36" s="402"/>
      <c r="H36" s="402"/>
      <c r="I36" s="402"/>
      <c r="J36" s="402" t="s">
        <v>171</v>
      </c>
      <c r="K36" s="402"/>
      <c r="L36" s="402"/>
      <c r="M36" s="402"/>
      <c r="N36" s="401">
        <f t="shared" ref="N36" si="13">G36*K36*2500</f>
        <v>0</v>
      </c>
      <c r="O36" s="401"/>
      <c r="P36" s="401"/>
      <c r="Q36" s="445"/>
      <c r="R36" s="446"/>
      <c r="S36" s="446"/>
      <c r="T36" s="446"/>
      <c r="U36" s="446"/>
      <c r="V36" s="402"/>
      <c r="W36" s="402"/>
      <c r="X36" s="402"/>
      <c r="Y36" s="402" t="s">
        <v>171</v>
      </c>
      <c r="Z36" s="402"/>
      <c r="AA36" s="402"/>
      <c r="AB36" s="402"/>
      <c r="AC36" s="401">
        <f t="shared" ref="AC36" si="14">V36*Z36*1200</f>
        <v>0</v>
      </c>
      <c r="AD36" s="401"/>
      <c r="AE36" s="401"/>
    </row>
    <row r="37" spans="2:31" ht="18" customHeight="1" thickBot="1">
      <c r="B37" s="448"/>
      <c r="C37" s="446"/>
      <c r="D37" s="446"/>
      <c r="E37" s="446"/>
      <c r="F37" s="446"/>
      <c r="G37" s="402"/>
      <c r="H37" s="402"/>
      <c r="I37" s="402"/>
      <c r="J37" s="402"/>
      <c r="K37" s="402"/>
      <c r="L37" s="402"/>
      <c r="M37" s="402"/>
      <c r="N37" s="401"/>
      <c r="O37" s="401"/>
      <c r="P37" s="401"/>
      <c r="Q37" s="445"/>
      <c r="R37" s="446"/>
      <c r="S37" s="446"/>
      <c r="T37" s="446"/>
      <c r="U37" s="446"/>
      <c r="V37" s="402"/>
      <c r="W37" s="402"/>
      <c r="X37" s="402"/>
      <c r="Y37" s="402"/>
      <c r="Z37" s="402"/>
      <c r="AA37" s="402"/>
      <c r="AB37" s="402"/>
      <c r="AC37" s="401"/>
      <c r="AD37" s="401"/>
      <c r="AE37" s="401"/>
    </row>
    <row r="38" spans="2:31" ht="18" customHeight="1" thickBot="1">
      <c r="B38" s="448"/>
      <c r="C38" s="446"/>
      <c r="D38" s="446"/>
      <c r="E38" s="446"/>
      <c r="F38" s="446"/>
      <c r="G38" s="392" t="s">
        <v>235</v>
      </c>
      <c r="H38" s="393"/>
      <c r="I38" s="393"/>
      <c r="J38" s="393"/>
      <c r="K38" s="393"/>
      <c r="L38" s="393"/>
      <c r="M38" s="394"/>
      <c r="N38" s="401">
        <f>SUM(N32:P37)</f>
        <v>20000</v>
      </c>
      <c r="O38" s="401"/>
      <c r="P38" s="401"/>
      <c r="Q38" s="445"/>
      <c r="R38" s="446"/>
      <c r="S38" s="446"/>
      <c r="T38" s="446"/>
      <c r="U38" s="446"/>
      <c r="V38" s="392" t="s">
        <v>235</v>
      </c>
      <c r="W38" s="393"/>
      <c r="X38" s="393"/>
      <c r="Y38" s="393"/>
      <c r="Z38" s="393"/>
      <c r="AA38" s="393"/>
      <c r="AB38" s="394"/>
      <c r="AC38" s="401">
        <f>SUM(AC32:AE37)</f>
        <v>7200</v>
      </c>
      <c r="AD38" s="401"/>
      <c r="AE38" s="401"/>
    </row>
    <row r="39" spans="2:31" ht="18" customHeight="1" thickBot="1">
      <c r="B39" s="449"/>
      <c r="C39" s="446"/>
      <c r="D39" s="446"/>
      <c r="E39" s="446"/>
      <c r="F39" s="446"/>
      <c r="G39" s="395"/>
      <c r="H39" s="396"/>
      <c r="I39" s="396"/>
      <c r="J39" s="396"/>
      <c r="K39" s="396"/>
      <c r="L39" s="396"/>
      <c r="M39" s="397"/>
      <c r="N39" s="401"/>
      <c r="O39" s="401"/>
      <c r="P39" s="401"/>
      <c r="Q39" s="445"/>
      <c r="R39" s="446"/>
      <c r="S39" s="446"/>
      <c r="T39" s="446"/>
      <c r="U39" s="446"/>
      <c r="V39" s="395"/>
      <c r="W39" s="396"/>
      <c r="X39" s="396"/>
      <c r="Y39" s="396"/>
      <c r="Z39" s="396"/>
      <c r="AA39" s="396"/>
      <c r="AB39" s="397"/>
      <c r="AC39" s="401"/>
      <c r="AD39" s="401"/>
      <c r="AE39" s="401"/>
    </row>
    <row r="40" spans="2:31" ht="23.25" customHeight="1" thickBot="1">
      <c r="B40" s="447" t="s">
        <v>176</v>
      </c>
      <c r="C40" s="408"/>
      <c r="D40" s="409"/>
      <c r="E40" s="409"/>
      <c r="F40" s="410"/>
      <c r="G40" s="461"/>
      <c r="H40" s="461"/>
      <c r="I40" s="461"/>
      <c r="J40" s="402" t="s">
        <v>171</v>
      </c>
      <c r="K40" s="402"/>
      <c r="L40" s="402"/>
      <c r="M40" s="402"/>
      <c r="N40" s="401">
        <f>G40*K40*1200</f>
        <v>0</v>
      </c>
      <c r="O40" s="401"/>
      <c r="P40" s="401"/>
      <c r="Q40" s="405" t="s">
        <v>176</v>
      </c>
      <c r="R40" s="408" t="s">
        <v>229</v>
      </c>
      <c r="S40" s="409"/>
      <c r="T40" s="409"/>
      <c r="U40" s="410"/>
      <c r="V40" s="414">
        <v>2</v>
      </c>
      <c r="W40" s="415"/>
      <c r="X40" s="416"/>
      <c r="Y40" s="426" t="s">
        <v>171</v>
      </c>
      <c r="Z40" s="414">
        <v>3</v>
      </c>
      <c r="AA40" s="415"/>
      <c r="AB40" s="416"/>
      <c r="AC40" s="401">
        <f>V40*Z40*600</f>
        <v>3600</v>
      </c>
      <c r="AD40" s="401"/>
      <c r="AE40" s="401"/>
    </row>
    <row r="41" spans="2:31" ht="23.25" customHeight="1" thickBot="1">
      <c r="B41" s="448"/>
      <c r="C41" s="411"/>
      <c r="D41" s="412"/>
      <c r="E41" s="412"/>
      <c r="F41" s="413"/>
      <c r="G41" s="461"/>
      <c r="H41" s="461"/>
      <c r="I41" s="461"/>
      <c r="J41" s="402"/>
      <c r="K41" s="402"/>
      <c r="L41" s="402"/>
      <c r="M41" s="402"/>
      <c r="N41" s="401"/>
      <c r="O41" s="401"/>
      <c r="P41" s="401"/>
      <c r="Q41" s="406"/>
      <c r="R41" s="411"/>
      <c r="S41" s="412"/>
      <c r="T41" s="412"/>
      <c r="U41" s="413"/>
      <c r="V41" s="417"/>
      <c r="W41" s="418"/>
      <c r="X41" s="419"/>
      <c r="Y41" s="427"/>
      <c r="Z41" s="417"/>
      <c r="AA41" s="418"/>
      <c r="AB41" s="419"/>
      <c r="AC41" s="401"/>
      <c r="AD41" s="401"/>
      <c r="AE41" s="401"/>
    </row>
    <row r="42" spans="2:31" ht="23.25" customHeight="1" thickBot="1">
      <c r="B42" s="448"/>
      <c r="C42" s="411"/>
      <c r="D42" s="412"/>
      <c r="E42" s="412"/>
      <c r="F42" s="413"/>
      <c r="G42" s="461"/>
      <c r="H42" s="461"/>
      <c r="I42" s="461"/>
      <c r="J42" s="402" t="s">
        <v>171</v>
      </c>
      <c r="K42" s="402"/>
      <c r="L42" s="402"/>
      <c r="M42" s="402"/>
      <c r="N42" s="401">
        <f t="shared" ref="N42" si="15">G42*K42*1200</f>
        <v>0</v>
      </c>
      <c r="O42" s="401"/>
      <c r="P42" s="401"/>
      <c r="Q42" s="406"/>
      <c r="R42" s="411"/>
      <c r="S42" s="412"/>
      <c r="T42" s="412"/>
      <c r="U42" s="413"/>
      <c r="V42" s="414"/>
      <c r="W42" s="415"/>
      <c r="X42" s="416"/>
      <c r="Y42" s="426" t="s">
        <v>171</v>
      </c>
      <c r="Z42" s="414"/>
      <c r="AA42" s="415"/>
      <c r="AB42" s="416"/>
      <c r="AC42" s="401">
        <f t="shared" ref="AC42" si="16">V42*Z42*600</f>
        <v>0</v>
      </c>
      <c r="AD42" s="401"/>
      <c r="AE42" s="401"/>
    </row>
    <row r="43" spans="2:31" ht="23.25" customHeight="1" thickBot="1">
      <c r="B43" s="448"/>
      <c r="C43" s="411"/>
      <c r="D43" s="412"/>
      <c r="E43" s="412"/>
      <c r="F43" s="413"/>
      <c r="G43" s="461"/>
      <c r="H43" s="461"/>
      <c r="I43" s="461"/>
      <c r="J43" s="402"/>
      <c r="K43" s="402"/>
      <c r="L43" s="402"/>
      <c r="M43" s="402"/>
      <c r="N43" s="401"/>
      <c r="O43" s="401"/>
      <c r="P43" s="401"/>
      <c r="Q43" s="406"/>
      <c r="R43" s="411"/>
      <c r="S43" s="412"/>
      <c r="T43" s="412"/>
      <c r="U43" s="413"/>
      <c r="V43" s="417"/>
      <c r="W43" s="418"/>
      <c r="X43" s="419"/>
      <c r="Y43" s="427"/>
      <c r="Z43" s="417"/>
      <c r="AA43" s="418"/>
      <c r="AB43" s="419"/>
      <c r="AC43" s="401"/>
      <c r="AD43" s="401"/>
      <c r="AE43" s="401"/>
    </row>
    <row r="44" spans="2:31" ht="23.25" customHeight="1" thickBot="1">
      <c r="B44" s="448"/>
      <c r="C44" s="420"/>
      <c r="D44" s="421"/>
      <c r="E44" s="421"/>
      <c r="F44" s="422"/>
      <c r="G44" s="461"/>
      <c r="H44" s="461"/>
      <c r="I44" s="461"/>
      <c r="J44" s="402" t="s">
        <v>171</v>
      </c>
      <c r="K44" s="402"/>
      <c r="L44" s="402"/>
      <c r="M44" s="402"/>
      <c r="N44" s="401">
        <f t="shared" ref="N44" si="17">G44*K44*1200</f>
        <v>0</v>
      </c>
      <c r="O44" s="401"/>
      <c r="P44" s="401"/>
      <c r="Q44" s="406"/>
      <c r="R44" s="420" t="s">
        <v>317</v>
      </c>
      <c r="S44" s="421"/>
      <c r="T44" s="421"/>
      <c r="U44" s="422"/>
      <c r="V44" s="414"/>
      <c r="W44" s="415"/>
      <c r="X44" s="416"/>
      <c r="Y44" s="426" t="s">
        <v>171</v>
      </c>
      <c r="Z44" s="414"/>
      <c r="AA44" s="415"/>
      <c r="AB44" s="416"/>
      <c r="AC44" s="401">
        <f t="shared" ref="AC44" si="18">V44*Z44*600</f>
        <v>0</v>
      </c>
      <c r="AD44" s="401"/>
      <c r="AE44" s="401"/>
    </row>
    <row r="45" spans="2:31" ht="23.25" customHeight="1" thickBot="1">
      <c r="B45" s="448"/>
      <c r="C45" s="420"/>
      <c r="D45" s="421"/>
      <c r="E45" s="421"/>
      <c r="F45" s="422"/>
      <c r="G45" s="461"/>
      <c r="H45" s="461"/>
      <c r="I45" s="461"/>
      <c r="J45" s="402"/>
      <c r="K45" s="402"/>
      <c r="L45" s="402"/>
      <c r="M45" s="402"/>
      <c r="N45" s="401"/>
      <c r="O45" s="401"/>
      <c r="P45" s="401"/>
      <c r="Q45" s="406"/>
      <c r="R45" s="420"/>
      <c r="S45" s="421"/>
      <c r="T45" s="421"/>
      <c r="U45" s="422"/>
      <c r="V45" s="417"/>
      <c r="W45" s="418"/>
      <c r="X45" s="419"/>
      <c r="Y45" s="427"/>
      <c r="Z45" s="417"/>
      <c r="AA45" s="418"/>
      <c r="AB45" s="419"/>
      <c r="AC45" s="401"/>
      <c r="AD45" s="401"/>
      <c r="AE45" s="401"/>
    </row>
    <row r="46" spans="2:31" ht="23.25" customHeight="1" thickBot="1">
      <c r="B46" s="448"/>
      <c r="C46" s="420"/>
      <c r="D46" s="421"/>
      <c r="E46" s="421"/>
      <c r="F46" s="422"/>
      <c r="G46" s="392" t="s">
        <v>235</v>
      </c>
      <c r="H46" s="393"/>
      <c r="I46" s="393"/>
      <c r="J46" s="393"/>
      <c r="K46" s="393"/>
      <c r="L46" s="393"/>
      <c r="M46" s="394"/>
      <c r="N46" s="401">
        <f>SUM(N40:P45)</f>
        <v>0</v>
      </c>
      <c r="O46" s="401"/>
      <c r="P46" s="401"/>
      <c r="Q46" s="406"/>
      <c r="R46" s="420"/>
      <c r="S46" s="421"/>
      <c r="T46" s="421"/>
      <c r="U46" s="422"/>
      <c r="V46" s="392" t="s">
        <v>235</v>
      </c>
      <c r="W46" s="393"/>
      <c r="X46" s="393"/>
      <c r="Y46" s="393"/>
      <c r="Z46" s="393"/>
      <c r="AA46" s="393"/>
      <c r="AB46" s="394"/>
      <c r="AC46" s="468">
        <f>SUM(AC40:AE45)</f>
        <v>3600</v>
      </c>
      <c r="AD46" s="469"/>
      <c r="AE46" s="470"/>
    </row>
    <row r="47" spans="2:31" ht="23.25" customHeight="1" thickBot="1">
      <c r="B47" s="449"/>
      <c r="C47" s="423"/>
      <c r="D47" s="424"/>
      <c r="E47" s="424"/>
      <c r="F47" s="425"/>
      <c r="G47" s="395"/>
      <c r="H47" s="396"/>
      <c r="I47" s="396"/>
      <c r="J47" s="396"/>
      <c r="K47" s="396"/>
      <c r="L47" s="396"/>
      <c r="M47" s="397"/>
      <c r="N47" s="401"/>
      <c r="O47" s="401"/>
      <c r="P47" s="401"/>
      <c r="Q47" s="407"/>
      <c r="R47" s="423"/>
      <c r="S47" s="424"/>
      <c r="T47" s="424"/>
      <c r="U47" s="425"/>
      <c r="V47" s="395"/>
      <c r="W47" s="396"/>
      <c r="X47" s="396"/>
      <c r="Y47" s="396"/>
      <c r="Z47" s="396"/>
      <c r="AA47" s="396"/>
      <c r="AB47" s="397"/>
      <c r="AC47" s="471"/>
      <c r="AD47" s="472"/>
      <c r="AE47" s="473"/>
    </row>
    <row r="48" spans="2:31" ht="18" customHeight="1" thickBot="1">
      <c r="W48" s="81"/>
      <c r="X48" s="81"/>
      <c r="Y48" s="82"/>
      <c r="Z48" s="82"/>
      <c r="AA48" s="82"/>
      <c r="AB48" s="82"/>
    </row>
    <row r="49" spans="1:34" ht="18" customHeight="1">
      <c r="B49" s="74" t="s">
        <v>206</v>
      </c>
      <c r="C49" s="74" t="s">
        <v>184</v>
      </c>
      <c r="U49" s="441" t="s">
        <v>177</v>
      </c>
      <c r="V49" s="442"/>
      <c r="W49" s="435">
        <f>SUM(N14,N22,N30,N38,N46,AC14,AC22,AC30,AC38,AC46)</f>
        <v>80000</v>
      </c>
      <c r="X49" s="436"/>
      <c r="Y49" s="436"/>
      <c r="Z49" s="436"/>
      <c r="AA49" s="436"/>
      <c r="AB49" s="437"/>
    </row>
    <row r="50" spans="1:34" ht="18" customHeight="1" thickBot="1">
      <c r="U50" s="443"/>
      <c r="V50" s="444"/>
      <c r="W50" s="438"/>
      <c r="X50" s="439"/>
      <c r="Y50" s="439"/>
      <c r="Z50" s="439"/>
      <c r="AA50" s="439"/>
      <c r="AB50" s="440"/>
    </row>
    <row r="51" spans="1:34" ht="18" customHeight="1">
      <c r="U51" s="81"/>
      <c r="V51" s="81"/>
      <c r="W51" s="128"/>
      <c r="X51" s="128"/>
      <c r="Y51" s="128"/>
      <c r="Z51" s="128"/>
      <c r="AA51" s="128"/>
      <c r="AB51" s="128"/>
    </row>
    <row r="52" spans="1:34" ht="24.6" customHeight="1">
      <c r="A52" s="83" t="s">
        <v>207</v>
      </c>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row>
    <row r="53" spans="1:34" s="65" customFormat="1" ht="24.75" customHeight="1">
      <c r="B53" s="68" t="s">
        <v>208</v>
      </c>
      <c r="C53" s="398" t="s">
        <v>209</v>
      </c>
      <c r="D53" s="399"/>
      <c r="E53" s="399"/>
      <c r="F53" s="399"/>
      <c r="G53" s="399"/>
      <c r="H53" s="399"/>
      <c r="I53" s="399"/>
      <c r="J53" s="399"/>
      <c r="K53" s="399"/>
      <c r="L53" s="400"/>
      <c r="O53" s="83"/>
      <c r="P53" s="83"/>
      <c r="Q53" s="83"/>
      <c r="R53" s="83"/>
      <c r="S53" s="83"/>
      <c r="T53" s="83"/>
      <c r="U53" s="83"/>
      <c r="V53" s="83"/>
      <c r="AC53" s="66"/>
      <c r="AD53" s="66"/>
      <c r="AE53" s="66"/>
      <c r="AF53" s="66"/>
      <c r="AG53" s="66"/>
      <c r="AH53" s="66"/>
    </row>
    <row r="54" spans="1:34" s="65" customFormat="1" ht="24.75" customHeight="1">
      <c r="B54" s="69" t="s">
        <v>210</v>
      </c>
      <c r="C54" s="465" t="s">
        <v>211</v>
      </c>
      <c r="D54" s="466"/>
      <c r="E54" s="466"/>
      <c r="F54" s="466"/>
      <c r="G54" s="466"/>
      <c r="H54" s="466"/>
      <c r="I54" s="466"/>
      <c r="J54" s="466"/>
      <c r="K54" s="466"/>
      <c r="L54" s="467"/>
      <c r="O54" s="83"/>
      <c r="P54" s="83"/>
      <c r="Q54" s="83"/>
      <c r="R54" s="83"/>
      <c r="S54" s="83"/>
      <c r="T54" s="83"/>
      <c r="U54" s="83"/>
      <c r="V54" s="83"/>
      <c r="AC54" s="67"/>
      <c r="AD54" s="67"/>
      <c r="AE54" s="67"/>
      <c r="AF54" s="67"/>
      <c r="AG54" s="67"/>
      <c r="AH54" s="67"/>
    </row>
    <row r="55" spans="1:34" s="65" customFormat="1" ht="24.75" customHeight="1">
      <c r="B55" s="69" t="s">
        <v>210</v>
      </c>
      <c r="C55" s="465" t="s">
        <v>212</v>
      </c>
      <c r="D55" s="466"/>
      <c r="E55" s="466"/>
      <c r="F55" s="466"/>
      <c r="G55" s="466"/>
      <c r="H55" s="466"/>
      <c r="I55" s="466"/>
      <c r="J55" s="466"/>
      <c r="K55" s="466"/>
      <c r="L55" s="467"/>
      <c r="O55" s="83"/>
      <c r="P55" s="83"/>
      <c r="Q55" s="83"/>
      <c r="R55" s="83"/>
      <c r="S55" s="83"/>
      <c r="T55" s="83"/>
      <c r="U55" s="83"/>
      <c r="V55" s="83"/>
      <c r="AC55" s="67"/>
      <c r="AD55" s="67"/>
      <c r="AE55" s="67"/>
      <c r="AF55" s="67"/>
      <c r="AG55" s="67"/>
      <c r="AH55" s="67"/>
    </row>
    <row r="56" spans="1:34" s="65" customFormat="1" ht="24.75" customHeight="1">
      <c r="B56" s="69" t="s">
        <v>210</v>
      </c>
      <c r="C56" s="465" t="s">
        <v>213</v>
      </c>
      <c r="D56" s="466"/>
      <c r="E56" s="466"/>
      <c r="F56" s="466"/>
      <c r="G56" s="466"/>
      <c r="H56" s="466"/>
      <c r="I56" s="466"/>
      <c r="J56" s="466"/>
      <c r="K56" s="466"/>
      <c r="L56" s="467"/>
      <c r="O56" s="83"/>
      <c r="P56" s="83"/>
      <c r="Q56" s="83"/>
      <c r="R56" s="83"/>
      <c r="S56" s="83"/>
      <c r="T56" s="83"/>
      <c r="U56" s="83"/>
      <c r="V56" s="83"/>
    </row>
    <row r="57" spans="1:34" s="65" customFormat="1" ht="24.75" customHeight="1">
      <c r="B57" s="69" t="s">
        <v>210</v>
      </c>
      <c r="C57" s="465" t="s">
        <v>214</v>
      </c>
      <c r="D57" s="466"/>
      <c r="E57" s="466"/>
      <c r="F57" s="466"/>
      <c r="G57" s="466"/>
      <c r="H57" s="466"/>
      <c r="I57" s="466"/>
      <c r="J57" s="466"/>
      <c r="K57" s="466"/>
      <c r="L57" s="467"/>
      <c r="O57" s="83"/>
      <c r="P57" s="83"/>
      <c r="Q57" s="83"/>
      <c r="R57" s="83"/>
      <c r="S57" s="83"/>
      <c r="T57" s="83"/>
      <c r="U57" s="83"/>
      <c r="V57" s="83"/>
    </row>
    <row r="58" spans="1:34" s="65" customFormat="1" ht="24.75" customHeight="1">
      <c r="B58" s="70" t="s">
        <v>215</v>
      </c>
      <c r="C58" s="462" t="s">
        <v>216</v>
      </c>
      <c r="D58" s="463"/>
      <c r="E58" s="463"/>
      <c r="F58" s="463"/>
      <c r="G58" s="463"/>
      <c r="H58" s="463"/>
      <c r="I58" s="463"/>
      <c r="J58" s="463"/>
      <c r="K58" s="463"/>
      <c r="L58" s="464"/>
      <c r="O58" s="83"/>
      <c r="P58" s="83"/>
      <c r="Q58" s="83"/>
      <c r="R58" s="83"/>
      <c r="S58" s="83"/>
      <c r="T58" s="83"/>
      <c r="U58" s="83"/>
      <c r="V58" s="83"/>
    </row>
    <row r="59" spans="1:34" s="65" customFormat="1" ht="24.75" customHeight="1">
      <c r="B59" s="70" t="s">
        <v>215</v>
      </c>
      <c r="C59" s="462" t="s">
        <v>217</v>
      </c>
      <c r="D59" s="463"/>
      <c r="E59" s="463"/>
      <c r="F59" s="463"/>
      <c r="G59" s="463"/>
      <c r="H59" s="463"/>
      <c r="I59" s="463"/>
      <c r="J59" s="463"/>
      <c r="K59" s="463"/>
      <c r="L59" s="464"/>
      <c r="O59" s="83"/>
      <c r="P59" s="83"/>
      <c r="Q59" s="83"/>
      <c r="R59" s="83"/>
      <c r="S59" s="83"/>
      <c r="T59" s="83"/>
      <c r="U59" s="83"/>
      <c r="V59" s="83"/>
    </row>
    <row r="60" spans="1:34" s="65" customFormat="1" ht="24.75" customHeight="1">
      <c r="B60" s="69" t="s">
        <v>210</v>
      </c>
      <c r="C60" s="428" t="s">
        <v>218</v>
      </c>
      <c r="D60" s="429"/>
      <c r="E60" s="429"/>
      <c r="F60" s="429"/>
      <c r="G60" s="429"/>
      <c r="H60" s="429"/>
      <c r="I60" s="429"/>
      <c r="J60" s="429"/>
      <c r="K60" s="429"/>
      <c r="L60" s="430"/>
      <c r="O60" s="83"/>
      <c r="P60" s="83"/>
      <c r="Q60" s="83"/>
      <c r="R60" s="83"/>
      <c r="S60" s="83"/>
      <c r="T60" s="83"/>
      <c r="U60" s="83"/>
      <c r="V60" s="83"/>
    </row>
    <row r="61" spans="1:34" s="65" customFormat="1" ht="24.75" customHeight="1">
      <c r="B61" s="69" t="s">
        <v>210</v>
      </c>
      <c r="C61" s="428" t="s">
        <v>219</v>
      </c>
      <c r="D61" s="429"/>
      <c r="E61" s="429"/>
      <c r="F61" s="429"/>
      <c r="G61" s="429"/>
      <c r="H61" s="429"/>
      <c r="I61" s="429"/>
      <c r="J61" s="429"/>
      <c r="K61" s="429"/>
      <c r="L61" s="430"/>
      <c r="O61" s="83"/>
      <c r="P61" s="83"/>
      <c r="Q61" s="83"/>
      <c r="R61" s="83"/>
      <c r="S61" s="83"/>
      <c r="T61" s="83"/>
      <c r="U61" s="83"/>
      <c r="V61" s="83"/>
    </row>
    <row r="62" spans="1:34" s="65" customFormat="1" ht="24.75" customHeight="1">
      <c r="B62" s="71" t="s">
        <v>220</v>
      </c>
      <c r="C62" s="431" t="s">
        <v>221</v>
      </c>
      <c r="D62" s="432"/>
      <c r="E62" s="432"/>
      <c r="F62" s="432"/>
      <c r="G62" s="432"/>
      <c r="H62" s="432"/>
      <c r="I62" s="432"/>
      <c r="J62" s="432"/>
      <c r="K62" s="432"/>
      <c r="L62" s="433"/>
      <c r="O62" s="83"/>
      <c r="P62" s="83"/>
      <c r="Q62" s="83"/>
      <c r="R62" s="83"/>
      <c r="S62" s="83"/>
      <c r="T62" s="83"/>
      <c r="U62" s="83"/>
      <c r="V62" s="83"/>
    </row>
    <row r="63" spans="1:34" s="65" customFormat="1" ht="24.75" customHeight="1">
      <c r="B63" s="71" t="s">
        <v>220</v>
      </c>
      <c r="C63" s="431" t="s">
        <v>222</v>
      </c>
      <c r="D63" s="432"/>
      <c r="E63" s="432"/>
      <c r="F63" s="432"/>
      <c r="G63" s="432"/>
      <c r="H63" s="432"/>
      <c r="I63" s="432"/>
      <c r="J63" s="432"/>
      <c r="K63" s="432"/>
      <c r="L63" s="433"/>
      <c r="O63" s="83"/>
      <c r="P63" s="83"/>
      <c r="Q63" s="83"/>
      <c r="R63" s="83"/>
      <c r="S63" s="83"/>
      <c r="T63" s="83"/>
      <c r="U63" s="83"/>
      <c r="V63" s="83"/>
    </row>
    <row r="64" spans="1:34" s="65" customFormat="1" ht="24.75" customHeight="1">
      <c r="B64" s="71" t="s">
        <v>220</v>
      </c>
      <c r="C64" s="431" t="s">
        <v>223</v>
      </c>
      <c r="D64" s="432"/>
      <c r="E64" s="432"/>
      <c r="F64" s="432"/>
      <c r="G64" s="432"/>
      <c r="H64" s="432"/>
      <c r="I64" s="432"/>
      <c r="J64" s="432"/>
      <c r="K64" s="432"/>
      <c r="L64" s="433"/>
      <c r="O64" s="83"/>
      <c r="P64" s="83"/>
      <c r="Q64" s="83"/>
      <c r="R64" s="83"/>
      <c r="S64" s="83"/>
      <c r="T64" s="83"/>
      <c r="U64" s="83"/>
      <c r="V64" s="83"/>
    </row>
    <row r="65" spans="1:37" ht="18"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row>
    <row r="66" spans="1:37" ht="18" customHeight="1">
      <c r="A66" s="83" t="s">
        <v>225</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row>
    <row r="67" spans="1:37" ht="18" customHeight="1">
      <c r="A67" s="78" t="s">
        <v>226</v>
      </c>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row>
    <row r="68" spans="1:37" ht="18" customHeight="1">
      <c r="A68" s="78" t="s">
        <v>186</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row>
    <row r="69" spans="1:37" ht="18"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row>
    <row r="70" spans="1:37" ht="18" customHeight="1">
      <c r="W70" s="81"/>
      <c r="X70" s="81"/>
      <c r="Y70" s="82"/>
      <c r="Z70" s="82"/>
      <c r="AA70" s="82"/>
      <c r="AB70" s="82"/>
    </row>
    <row r="71" spans="1:37" ht="18" customHeight="1">
      <c r="W71" s="81"/>
      <c r="X71" s="81"/>
      <c r="Y71" s="82"/>
      <c r="Z71" s="82"/>
      <c r="AA71" s="82"/>
      <c r="AB71" s="82"/>
    </row>
    <row r="72" spans="1:37" ht="18" customHeight="1">
      <c r="W72" s="81"/>
      <c r="X72" s="81"/>
      <c r="Y72" s="82"/>
      <c r="Z72" s="82"/>
      <c r="AA72" s="82"/>
      <c r="AB72" s="82"/>
    </row>
    <row r="73" spans="1:37" ht="18" customHeight="1"/>
    <row r="74" spans="1:37" ht="13.5" customHeight="1"/>
    <row r="75" spans="1:37" ht="13.5" customHeight="1"/>
    <row r="76" spans="1:37" ht="13.5" customHeight="1"/>
    <row r="77" spans="1:37" ht="13.5" customHeight="1"/>
    <row r="78" spans="1:37" ht="13.5" customHeight="1"/>
    <row r="79" spans="1:37" ht="13.5" customHeight="1"/>
    <row r="80" spans="1:37"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sheetData>
  <mergeCells count="190">
    <mergeCell ref="C62:L62"/>
    <mergeCell ref="C63:L63"/>
    <mergeCell ref="C64:L64"/>
    <mergeCell ref="K44:M45"/>
    <mergeCell ref="N44:P45"/>
    <mergeCell ref="R44:U47"/>
    <mergeCell ref="Q40:Q47"/>
    <mergeCell ref="R40:U43"/>
    <mergeCell ref="V40:X41"/>
    <mergeCell ref="C44:F47"/>
    <mergeCell ref="G44:I45"/>
    <mergeCell ref="J44:J45"/>
    <mergeCell ref="Y40:Y41"/>
    <mergeCell ref="Z40:AB41"/>
    <mergeCell ref="C61:L61"/>
    <mergeCell ref="AC40:AE41"/>
    <mergeCell ref="V42:X43"/>
    <mergeCell ref="Y42:Y43"/>
    <mergeCell ref="Z42:AB43"/>
    <mergeCell ref="AC42:AE43"/>
    <mergeCell ref="B40:B47"/>
    <mergeCell ref="C40:F43"/>
    <mergeCell ref="G40:I41"/>
    <mergeCell ref="J40:J41"/>
    <mergeCell ref="K40:M41"/>
    <mergeCell ref="N40:P41"/>
    <mergeCell ref="G42:I43"/>
    <mergeCell ref="J42:J43"/>
    <mergeCell ref="K42:M43"/>
    <mergeCell ref="N42:P43"/>
    <mergeCell ref="V44:X45"/>
    <mergeCell ref="Y44:Y45"/>
    <mergeCell ref="Z44:AB45"/>
    <mergeCell ref="AC44:AE45"/>
    <mergeCell ref="N46:P47"/>
    <mergeCell ref="AC46:AE47"/>
    <mergeCell ref="Z36:AB37"/>
    <mergeCell ref="AC36:AE37"/>
    <mergeCell ref="N38:P39"/>
    <mergeCell ref="AC38:AE39"/>
    <mergeCell ref="G36:I37"/>
    <mergeCell ref="J36:J37"/>
    <mergeCell ref="K36:M37"/>
    <mergeCell ref="N36:P37"/>
    <mergeCell ref="V36:X37"/>
    <mergeCell ref="Y36:Y37"/>
    <mergeCell ref="Q32:Q39"/>
    <mergeCell ref="R32:U39"/>
    <mergeCell ref="V32:X33"/>
    <mergeCell ref="Y32:Y33"/>
    <mergeCell ref="Z32:AB33"/>
    <mergeCell ref="AC32:AE33"/>
    <mergeCell ref="V34:X35"/>
    <mergeCell ref="Y34:Y35"/>
    <mergeCell ref="Z34:AB35"/>
    <mergeCell ref="AC34:AE35"/>
    <mergeCell ref="B32:B39"/>
    <mergeCell ref="C32:F39"/>
    <mergeCell ref="G32:I33"/>
    <mergeCell ref="J32:J33"/>
    <mergeCell ref="K32:M33"/>
    <mergeCell ref="N32:P33"/>
    <mergeCell ref="G34:I35"/>
    <mergeCell ref="J34:J35"/>
    <mergeCell ref="K34:M35"/>
    <mergeCell ref="N34:P35"/>
    <mergeCell ref="Z28:AB29"/>
    <mergeCell ref="AC28:AE29"/>
    <mergeCell ref="N30:P31"/>
    <mergeCell ref="AC30:AE31"/>
    <mergeCell ref="G28:I29"/>
    <mergeCell ref="J28:J29"/>
    <mergeCell ref="K28:M29"/>
    <mergeCell ref="N28:P29"/>
    <mergeCell ref="V28:X29"/>
    <mergeCell ref="Y28:Y29"/>
    <mergeCell ref="Q24:Q31"/>
    <mergeCell ref="R24:U31"/>
    <mergeCell ref="V24:X25"/>
    <mergeCell ref="Y24:Y25"/>
    <mergeCell ref="Z24:AB25"/>
    <mergeCell ref="AC24:AE25"/>
    <mergeCell ref="V26:X27"/>
    <mergeCell ref="Y26:Y27"/>
    <mergeCell ref="Z26:AB27"/>
    <mergeCell ref="AC26:AE27"/>
    <mergeCell ref="B24:B31"/>
    <mergeCell ref="C24:F31"/>
    <mergeCell ref="G24:I25"/>
    <mergeCell ref="J24:J25"/>
    <mergeCell ref="K24:M25"/>
    <mergeCell ref="N24:P25"/>
    <mergeCell ref="G26:I27"/>
    <mergeCell ref="J26:J27"/>
    <mergeCell ref="K26:M27"/>
    <mergeCell ref="N26:P27"/>
    <mergeCell ref="Z20:AB21"/>
    <mergeCell ref="AC20:AE21"/>
    <mergeCell ref="N22:P23"/>
    <mergeCell ref="AC22:AE23"/>
    <mergeCell ref="G20:I21"/>
    <mergeCell ref="J20:J21"/>
    <mergeCell ref="K20:M21"/>
    <mergeCell ref="N20:P21"/>
    <mergeCell ref="V20:X21"/>
    <mergeCell ref="Y20:Y21"/>
    <mergeCell ref="Q16:Q23"/>
    <mergeCell ref="R16:U23"/>
    <mergeCell ref="V16:X17"/>
    <mergeCell ref="Y16:Y17"/>
    <mergeCell ref="Z16:AB17"/>
    <mergeCell ref="AC16:AE17"/>
    <mergeCell ref="V18:X19"/>
    <mergeCell ref="Y18:Y19"/>
    <mergeCell ref="Z18:AB19"/>
    <mergeCell ref="AC18:AE19"/>
    <mergeCell ref="B16:B23"/>
    <mergeCell ref="C16:F23"/>
    <mergeCell ref="G16:I17"/>
    <mergeCell ref="J16:J17"/>
    <mergeCell ref="K16:M17"/>
    <mergeCell ref="N16:P17"/>
    <mergeCell ref="G18:I19"/>
    <mergeCell ref="J18:J19"/>
    <mergeCell ref="K18:M19"/>
    <mergeCell ref="N18:P19"/>
    <mergeCell ref="V10:X11"/>
    <mergeCell ref="Y10:Y11"/>
    <mergeCell ref="N14:P15"/>
    <mergeCell ref="AC14:AE15"/>
    <mergeCell ref="Z10:AB11"/>
    <mergeCell ref="AC10:AE11"/>
    <mergeCell ref="G12:I13"/>
    <mergeCell ref="J12:J13"/>
    <mergeCell ref="K12:M13"/>
    <mergeCell ref="N12:P13"/>
    <mergeCell ref="V12:X13"/>
    <mergeCell ref="Y12:Y13"/>
    <mergeCell ref="Z12:AB13"/>
    <mergeCell ref="AC12:AE13"/>
    <mergeCell ref="V5:AE5"/>
    <mergeCell ref="G6:I7"/>
    <mergeCell ref="J6:J7"/>
    <mergeCell ref="K6:M7"/>
    <mergeCell ref="N6:P7"/>
    <mergeCell ref="V6:X7"/>
    <mergeCell ref="Y6:Y7"/>
    <mergeCell ref="V8:X9"/>
    <mergeCell ref="Y8:Y9"/>
    <mergeCell ref="Z8:AB9"/>
    <mergeCell ref="AC8:AE9"/>
    <mergeCell ref="B8:B15"/>
    <mergeCell ref="C8:F15"/>
    <mergeCell ref="G8:I9"/>
    <mergeCell ref="J8:J9"/>
    <mergeCell ref="K8:M9"/>
    <mergeCell ref="N8:P9"/>
    <mergeCell ref="Q8:Q15"/>
    <mergeCell ref="R8:U15"/>
    <mergeCell ref="B5:F7"/>
    <mergeCell ref="G5:P5"/>
    <mergeCell ref="Q5:U7"/>
    <mergeCell ref="G10:I11"/>
    <mergeCell ref="J10:J11"/>
    <mergeCell ref="K10:M11"/>
    <mergeCell ref="N10:P11"/>
    <mergeCell ref="A2:AF2"/>
    <mergeCell ref="C53:L53"/>
    <mergeCell ref="C54:L54"/>
    <mergeCell ref="C55:L55"/>
    <mergeCell ref="C56:L56"/>
    <mergeCell ref="C57:L57"/>
    <mergeCell ref="C58:L58"/>
    <mergeCell ref="C59:L59"/>
    <mergeCell ref="C60:L60"/>
    <mergeCell ref="U49:V50"/>
    <mergeCell ref="W49:AB50"/>
    <mergeCell ref="G14:M15"/>
    <mergeCell ref="G22:M23"/>
    <mergeCell ref="V14:AB15"/>
    <mergeCell ref="V22:AB23"/>
    <mergeCell ref="V30:AB31"/>
    <mergeCell ref="G30:M31"/>
    <mergeCell ref="G38:M39"/>
    <mergeCell ref="V38:AB39"/>
    <mergeCell ref="V46:AB47"/>
    <mergeCell ref="G46:M47"/>
    <mergeCell ref="A3:AF3"/>
    <mergeCell ref="Z6:AB7"/>
    <mergeCell ref="AC6:AE7"/>
  </mergeCells>
  <phoneticPr fontId="1"/>
  <dataValidations count="1">
    <dataValidation type="whole" operator="greaterThan" allowBlank="1" showInputMessage="1" showErrorMessage="1" sqref="G40:I45" xr:uid="{963674CB-20BB-40D3-9EBC-13B969FFEA66}">
      <formula1>6</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headerFooter>
    <oddHeader>&amp;L　国立吉備青少年自然の家&amp;R2024年4月版</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D27D3-F8EF-4842-B8EE-78C19D33EBAB}">
  <sheetPr>
    <tabColor rgb="FF00B050"/>
    <pageSetUpPr fitToPage="1"/>
  </sheetPr>
  <dimension ref="A1:AH682"/>
  <sheetViews>
    <sheetView view="pageBreakPreview" zoomScale="90" zoomScaleNormal="85" zoomScaleSheetLayoutView="90" zoomScalePageLayoutView="70" workbookViewId="0">
      <selection activeCell="P26" sqref="P26"/>
    </sheetView>
  </sheetViews>
  <sheetFormatPr defaultColWidth="4.5" defaultRowHeight="15" customHeight="1"/>
  <cols>
    <col min="1" max="16" width="4.5" style="74"/>
    <col min="17" max="17" width="4.5" style="74" customWidth="1"/>
    <col min="18" max="16384" width="4.5" style="74"/>
  </cols>
  <sheetData>
    <row r="1" spans="1:34" ht="29.25" customHeight="1">
      <c r="A1" s="90" t="s">
        <v>276</v>
      </c>
      <c r="J1" s="59"/>
      <c r="K1" s="84"/>
      <c r="L1" s="84"/>
      <c r="M1" s="84"/>
      <c r="N1" s="84"/>
      <c r="O1" s="84"/>
      <c r="P1" s="84"/>
      <c r="Q1" s="84"/>
      <c r="R1" s="84"/>
      <c r="S1" s="84"/>
    </row>
    <row r="2" spans="1:34" ht="18" customHeight="1">
      <c r="A2" s="78"/>
      <c r="B2" s="78"/>
      <c r="C2" s="78"/>
      <c r="D2" s="78"/>
      <c r="E2" s="78"/>
      <c r="F2" s="78"/>
      <c r="G2" s="78"/>
      <c r="H2" s="78"/>
      <c r="I2" s="78"/>
      <c r="J2" s="78"/>
      <c r="K2" s="78"/>
      <c r="L2" s="78"/>
      <c r="M2" s="78"/>
      <c r="N2" s="78"/>
      <c r="O2" s="78"/>
      <c r="P2" s="78"/>
      <c r="Q2" s="78"/>
      <c r="R2" s="78"/>
      <c r="S2" s="78"/>
      <c r="T2" s="78"/>
      <c r="U2" s="78"/>
      <c r="V2" s="78"/>
      <c r="W2" s="78"/>
      <c r="X2" s="78"/>
      <c r="Y2" s="78"/>
    </row>
    <row r="3" spans="1:34" ht="24" customHeight="1">
      <c r="A3" s="78" t="s">
        <v>270</v>
      </c>
      <c r="B3" s="78"/>
      <c r="C3" s="78"/>
      <c r="D3" s="78"/>
      <c r="E3" s="78"/>
      <c r="F3" s="78"/>
      <c r="G3" s="78"/>
      <c r="H3" s="78"/>
      <c r="I3" s="78"/>
      <c r="J3" s="78"/>
      <c r="K3" s="78"/>
      <c r="L3" s="78"/>
      <c r="M3" s="78"/>
      <c r="N3" s="78"/>
      <c r="O3" s="78"/>
      <c r="P3" s="78"/>
      <c r="Q3" s="78"/>
      <c r="R3" s="78"/>
      <c r="S3" s="78"/>
      <c r="T3" s="78"/>
      <c r="U3" s="78"/>
      <c r="V3" s="78"/>
      <c r="W3" s="78"/>
      <c r="X3" s="78"/>
      <c r="Y3" s="78"/>
    </row>
    <row r="4" spans="1:34" ht="24" customHeight="1">
      <c r="A4" s="78" t="s">
        <v>277</v>
      </c>
      <c r="B4" s="78"/>
      <c r="C4" s="78"/>
      <c r="D4" s="78"/>
      <c r="E4" s="78"/>
      <c r="F4" s="78"/>
      <c r="G4" s="78"/>
      <c r="H4" s="78"/>
      <c r="I4" s="78"/>
      <c r="J4" s="78"/>
      <c r="K4" s="78"/>
      <c r="L4" s="78"/>
      <c r="M4" s="78"/>
      <c r="N4" s="78"/>
      <c r="O4" s="78"/>
      <c r="P4" s="78"/>
      <c r="Q4" s="78"/>
      <c r="R4" s="78"/>
      <c r="S4" s="78"/>
      <c r="T4" s="78"/>
      <c r="U4" s="78"/>
      <c r="V4" s="78"/>
      <c r="W4" s="78"/>
      <c r="X4" s="78"/>
      <c r="Y4" s="78"/>
    </row>
    <row r="5" spans="1:34" ht="18.600000000000001" customHeight="1" thickBot="1">
      <c r="C5" s="75"/>
      <c r="D5" s="75"/>
      <c r="E5" s="75"/>
      <c r="F5" s="75"/>
      <c r="G5" s="76"/>
      <c r="H5" s="76"/>
      <c r="I5" s="76"/>
      <c r="J5" s="76"/>
      <c r="K5" s="76"/>
      <c r="L5" s="76"/>
      <c r="M5" s="76"/>
      <c r="N5" s="76"/>
      <c r="O5" s="76"/>
      <c r="P5" s="76"/>
      <c r="R5" s="75"/>
      <c r="S5" s="75"/>
      <c r="T5" s="75"/>
      <c r="U5" s="75"/>
      <c r="V5" s="76"/>
      <c r="W5" s="76"/>
      <c r="X5" s="76"/>
      <c r="Y5" s="76"/>
      <c r="AB5" s="77"/>
      <c r="AC5" s="77"/>
      <c r="AD5" s="77"/>
      <c r="AE5" s="77"/>
      <c r="AF5" s="78"/>
      <c r="AG5" s="78"/>
      <c r="AH5" s="78"/>
    </row>
    <row r="6" spans="1:34" ht="31.15" customHeight="1" thickBot="1">
      <c r="A6" s="79"/>
      <c r="B6" s="458" t="s">
        <v>179</v>
      </c>
      <c r="C6" s="458"/>
      <c r="D6" s="458"/>
      <c r="E6" s="458"/>
      <c r="F6" s="458"/>
      <c r="G6" s="459" t="s">
        <v>169</v>
      </c>
      <c r="H6" s="459"/>
      <c r="I6" s="459"/>
      <c r="J6" s="459"/>
      <c r="K6" s="459"/>
      <c r="L6" s="459"/>
      <c r="M6" s="459"/>
      <c r="N6" s="459"/>
      <c r="O6" s="459"/>
      <c r="P6" s="459"/>
      <c r="Q6" s="460"/>
      <c r="R6" s="460"/>
      <c r="S6" s="460"/>
      <c r="T6" s="460"/>
      <c r="U6" s="460"/>
      <c r="V6" s="459" t="s">
        <v>170</v>
      </c>
      <c r="W6" s="459"/>
      <c r="X6" s="459"/>
      <c r="Y6" s="459"/>
      <c r="Z6" s="459"/>
      <c r="AA6" s="459"/>
      <c r="AB6" s="459"/>
      <c r="AC6" s="459"/>
      <c r="AD6" s="459"/>
      <c r="AE6" s="459"/>
    </row>
    <row r="7" spans="1:34" ht="18.75" customHeight="1" thickBot="1">
      <c r="B7" s="458"/>
      <c r="C7" s="458"/>
      <c r="D7" s="458"/>
      <c r="E7" s="458"/>
      <c r="F7" s="458"/>
      <c r="G7" s="402" t="s">
        <v>180</v>
      </c>
      <c r="H7" s="402"/>
      <c r="I7" s="402"/>
      <c r="J7" s="402" t="s">
        <v>171</v>
      </c>
      <c r="K7" s="402" t="s">
        <v>181</v>
      </c>
      <c r="L7" s="402"/>
      <c r="M7" s="402"/>
      <c r="N7" s="455" t="s">
        <v>172</v>
      </c>
      <c r="O7" s="455"/>
      <c r="P7" s="455"/>
      <c r="Q7" s="460"/>
      <c r="R7" s="460"/>
      <c r="S7" s="460"/>
      <c r="T7" s="460"/>
      <c r="U7" s="460"/>
      <c r="V7" s="402" t="s">
        <v>180</v>
      </c>
      <c r="W7" s="402"/>
      <c r="X7" s="402"/>
      <c r="Y7" s="402" t="s">
        <v>171</v>
      </c>
      <c r="Z7" s="402" t="s">
        <v>181</v>
      </c>
      <c r="AA7" s="402"/>
      <c r="AB7" s="402"/>
      <c r="AC7" s="455" t="s">
        <v>172</v>
      </c>
      <c r="AD7" s="455"/>
      <c r="AE7" s="455"/>
      <c r="AG7" s="80"/>
      <c r="AH7" s="80"/>
    </row>
    <row r="8" spans="1:34" ht="18.75" customHeight="1" thickBot="1">
      <c r="B8" s="458"/>
      <c r="C8" s="458"/>
      <c r="D8" s="458"/>
      <c r="E8" s="458"/>
      <c r="F8" s="458"/>
      <c r="G8" s="402"/>
      <c r="H8" s="402"/>
      <c r="I8" s="402"/>
      <c r="J8" s="402"/>
      <c r="K8" s="402"/>
      <c r="L8" s="402"/>
      <c r="M8" s="402"/>
      <c r="N8" s="455"/>
      <c r="O8" s="455"/>
      <c r="P8" s="455"/>
      <c r="Q8" s="460"/>
      <c r="R8" s="460"/>
      <c r="S8" s="460"/>
      <c r="T8" s="460"/>
      <c r="U8" s="460"/>
      <c r="V8" s="402"/>
      <c r="W8" s="402"/>
      <c r="X8" s="402"/>
      <c r="Y8" s="402"/>
      <c r="Z8" s="402"/>
      <c r="AA8" s="402"/>
      <c r="AB8" s="402"/>
      <c r="AC8" s="455"/>
      <c r="AD8" s="455"/>
      <c r="AE8" s="455"/>
    </row>
    <row r="9" spans="1:34" ht="23.25" customHeight="1" thickBot="1">
      <c r="B9" s="512" t="s">
        <v>236</v>
      </c>
      <c r="C9" s="491" t="s">
        <v>230</v>
      </c>
      <c r="D9" s="492"/>
      <c r="E9" s="492"/>
      <c r="F9" s="493"/>
      <c r="G9" s="402">
        <v>1</v>
      </c>
      <c r="H9" s="402"/>
      <c r="I9" s="402"/>
      <c r="J9" s="402" t="s">
        <v>171</v>
      </c>
      <c r="K9" s="402">
        <v>2</v>
      </c>
      <c r="L9" s="402"/>
      <c r="M9" s="402"/>
      <c r="N9" s="401">
        <f>IF(G9&gt;=3,K9*900,G9*K9*300)</f>
        <v>600</v>
      </c>
      <c r="O9" s="401"/>
      <c r="P9" s="401"/>
      <c r="Q9" s="474"/>
      <c r="R9" s="475"/>
      <c r="S9" s="475"/>
      <c r="T9" s="475"/>
      <c r="U9" s="475"/>
      <c r="V9" s="475"/>
      <c r="W9" s="475"/>
      <c r="X9" s="475"/>
      <c r="Y9" s="475"/>
      <c r="Z9" s="475"/>
      <c r="AA9" s="475"/>
      <c r="AB9" s="475"/>
      <c r="AC9" s="475"/>
      <c r="AD9" s="475"/>
      <c r="AE9" s="476"/>
    </row>
    <row r="10" spans="1:34" ht="23.25" customHeight="1" thickBot="1">
      <c r="B10" s="513"/>
      <c r="C10" s="494"/>
      <c r="D10" s="495"/>
      <c r="E10" s="495"/>
      <c r="F10" s="496"/>
      <c r="G10" s="402"/>
      <c r="H10" s="402"/>
      <c r="I10" s="402"/>
      <c r="J10" s="402"/>
      <c r="K10" s="402"/>
      <c r="L10" s="402"/>
      <c r="M10" s="402"/>
      <c r="N10" s="401"/>
      <c r="O10" s="401"/>
      <c r="P10" s="401"/>
      <c r="Q10" s="477"/>
      <c r="R10" s="478"/>
      <c r="S10" s="478"/>
      <c r="T10" s="478"/>
      <c r="U10" s="478"/>
      <c r="V10" s="478"/>
      <c r="W10" s="478"/>
      <c r="X10" s="478"/>
      <c r="Y10" s="478"/>
      <c r="Z10" s="478"/>
      <c r="AA10" s="478"/>
      <c r="AB10" s="478"/>
      <c r="AC10" s="478"/>
      <c r="AD10" s="478"/>
      <c r="AE10" s="479"/>
    </row>
    <row r="11" spans="1:34" ht="23.25" customHeight="1" thickBot="1">
      <c r="B11" s="513"/>
      <c r="C11" s="494"/>
      <c r="D11" s="495"/>
      <c r="E11" s="495"/>
      <c r="F11" s="496"/>
      <c r="G11" s="402">
        <v>4</v>
      </c>
      <c r="H11" s="402"/>
      <c r="I11" s="402"/>
      <c r="J11" s="402" t="s">
        <v>171</v>
      </c>
      <c r="K11" s="402">
        <v>2</v>
      </c>
      <c r="L11" s="402"/>
      <c r="M11" s="402"/>
      <c r="N11" s="401">
        <f t="shared" ref="N11" si="0">IF(G11&gt;=3,K11*900,G11*K11*300)</f>
        <v>1800</v>
      </c>
      <c r="O11" s="401"/>
      <c r="P11" s="401"/>
      <c r="Q11" s="477"/>
      <c r="R11" s="478"/>
      <c r="S11" s="478"/>
      <c r="T11" s="478"/>
      <c r="U11" s="478"/>
      <c r="V11" s="478"/>
      <c r="W11" s="478"/>
      <c r="X11" s="478"/>
      <c r="Y11" s="478"/>
      <c r="Z11" s="478"/>
      <c r="AA11" s="478"/>
      <c r="AB11" s="478"/>
      <c r="AC11" s="478"/>
      <c r="AD11" s="478"/>
      <c r="AE11" s="479"/>
    </row>
    <row r="12" spans="1:34" ht="23.25" customHeight="1" thickBot="1">
      <c r="B12" s="513"/>
      <c r="C12" s="494"/>
      <c r="D12" s="495"/>
      <c r="E12" s="495"/>
      <c r="F12" s="496"/>
      <c r="G12" s="402"/>
      <c r="H12" s="402"/>
      <c r="I12" s="402"/>
      <c r="J12" s="402"/>
      <c r="K12" s="402"/>
      <c r="L12" s="402"/>
      <c r="M12" s="402"/>
      <c r="N12" s="401"/>
      <c r="O12" s="401"/>
      <c r="P12" s="401"/>
      <c r="Q12" s="477"/>
      <c r="R12" s="478"/>
      <c r="S12" s="478"/>
      <c r="T12" s="478"/>
      <c r="U12" s="478"/>
      <c r="V12" s="478"/>
      <c r="W12" s="478"/>
      <c r="X12" s="478"/>
      <c r="Y12" s="478"/>
      <c r="Z12" s="478"/>
      <c r="AA12" s="478"/>
      <c r="AB12" s="478"/>
      <c r="AC12" s="478"/>
      <c r="AD12" s="478"/>
      <c r="AE12" s="479"/>
    </row>
    <row r="13" spans="1:34" ht="23.25" customHeight="1" thickBot="1">
      <c r="B13" s="513"/>
      <c r="C13" s="497" t="s">
        <v>268</v>
      </c>
      <c r="D13" s="498"/>
      <c r="E13" s="498"/>
      <c r="F13" s="499"/>
      <c r="G13" s="402">
        <v>6</v>
      </c>
      <c r="H13" s="402"/>
      <c r="I13" s="402"/>
      <c r="J13" s="402" t="s">
        <v>171</v>
      </c>
      <c r="K13" s="402">
        <v>1</v>
      </c>
      <c r="L13" s="402"/>
      <c r="M13" s="402"/>
      <c r="N13" s="401">
        <f t="shared" ref="N13" si="1">IF(G13&gt;=3,K13*900,G13*K13*300)</f>
        <v>900</v>
      </c>
      <c r="O13" s="401"/>
      <c r="P13" s="401"/>
      <c r="Q13" s="477"/>
      <c r="R13" s="478"/>
      <c r="S13" s="478"/>
      <c r="T13" s="478"/>
      <c r="U13" s="478"/>
      <c r="V13" s="478"/>
      <c r="W13" s="478"/>
      <c r="X13" s="478"/>
      <c r="Y13" s="478"/>
      <c r="Z13" s="478"/>
      <c r="AA13" s="478"/>
      <c r="AB13" s="478"/>
      <c r="AC13" s="478"/>
      <c r="AD13" s="478"/>
      <c r="AE13" s="479"/>
    </row>
    <row r="14" spans="1:34" ht="23.25" customHeight="1" thickBot="1">
      <c r="B14" s="513"/>
      <c r="C14" s="497"/>
      <c r="D14" s="498"/>
      <c r="E14" s="498"/>
      <c r="F14" s="499"/>
      <c r="G14" s="402"/>
      <c r="H14" s="402"/>
      <c r="I14" s="402"/>
      <c r="J14" s="402"/>
      <c r="K14" s="402"/>
      <c r="L14" s="402"/>
      <c r="M14" s="402"/>
      <c r="N14" s="401"/>
      <c r="O14" s="401"/>
      <c r="P14" s="401"/>
      <c r="Q14" s="477"/>
      <c r="R14" s="478"/>
      <c r="S14" s="478"/>
      <c r="T14" s="478"/>
      <c r="U14" s="478"/>
      <c r="V14" s="478"/>
      <c r="W14" s="478"/>
      <c r="X14" s="478"/>
      <c r="Y14" s="478"/>
      <c r="Z14" s="478"/>
      <c r="AA14" s="478"/>
      <c r="AB14" s="478"/>
      <c r="AC14" s="478"/>
      <c r="AD14" s="478"/>
      <c r="AE14" s="479"/>
    </row>
    <row r="15" spans="1:34" ht="23.25" customHeight="1" thickBot="1">
      <c r="B15" s="513"/>
      <c r="C15" s="497"/>
      <c r="D15" s="498"/>
      <c r="E15" s="498"/>
      <c r="F15" s="499"/>
      <c r="G15" s="392" t="s">
        <v>235</v>
      </c>
      <c r="H15" s="393"/>
      <c r="I15" s="393"/>
      <c r="J15" s="393"/>
      <c r="K15" s="393"/>
      <c r="L15" s="393"/>
      <c r="M15" s="394"/>
      <c r="N15" s="401">
        <f>SUM(N9:P14)</f>
        <v>3300</v>
      </c>
      <c r="O15" s="401"/>
      <c r="P15" s="401"/>
      <c r="Q15" s="477"/>
      <c r="R15" s="478"/>
      <c r="S15" s="478"/>
      <c r="T15" s="478"/>
      <c r="U15" s="478"/>
      <c r="V15" s="478"/>
      <c r="W15" s="478"/>
      <c r="X15" s="478"/>
      <c r="Y15" s="478"/>
      <c r="Z15" s="478"/>
      <c r="AA15" s="478"/>
      <c r="AB15" s="478"/>
      <c r="AC15" s="478"/>
      <c r="AD15" s="478"/>
      <c r="AE15" s="479"/>
    </row>
    <row r="16" spans="1:34" ht="23.25" customHeight="1" thickBot="1">
      <c r="B16" s="514"/>
      <c r="C16" s="500"/>
      <c r="D16" s="501"/>
      <c r="E16" s="501"/>
      <c r="F16" s="502"/>
      <c r="G16" s="395"/>
      <c r="H16" s="396"/>
      <c r="I16" s="396"/>
      <c r="J16" s="396"/>
      <c r="K16" s="396"/>
      <c r="L16" s="396"/>
      <c r="M16" s="397"/>
      <c r="N16" s="401"/>
      <c r="O16" s="401"/>
      <c r="P16" s="401"/>
      <c r="Q16" s="480"/>
      <c r="R16" s="481"/>
      <c r="S16" s="481"/>
      <c r="T16" s="481"/>
      <c r="U16" s="481"/>
      <c r="V16" s="481"/>
      <c r="W16" s="481"/>
      <c r="X16" s="481"/>
      <c r="Y16" s="481"/>
      <c r="Z16" s="481"/>
      <c r="AA16" s="481"/>
      <c r="AB16" s="481"/>
      <c r="AC16" s="481"/>
      <c r="AD16" s="481"/>
      <c r="AE16" s="482"/>
    </row>
    <row r="17" spans="1:32" ht="23.25" customHeight="1" thickBot="1">
      <c r="B17" s="509" t="s">
        <v>237</v>
      </c>
      <c r="C17" s="408" t="s">
        <v>231</v>
      </c>
      <c r="D17" s="409"/>
      <c r="E17" s="409"/>
      <c r="F17" s="410"/>
      <c r="G17" s="402">
        <v>1</v>
      </c>
      <c r="H17" s="402"/>
      <c r="I17" s="402"/>
      <c r="J17" s="402" t="s">
        <v>171</v>
      </c>
      <c r="K17" s="402">
        <v>2</v>
      </c>
      <c r="L17" s="402"/>
      <c r="M17" s="402"/>
      <c r="N17" s="401">
        <f>G17*K17*300</f>
        <v>600</v>
      </c>
      <c r="O17" s="401"/>
      <c r="P17" s="401"/>
      <c r="Q17" s="509" t="s">
        <v>237</v>
      </c>
      <c r="R17" s="408" t="s">
        <v>232</v>
      </c>
      <c r="S17" s="409"/>
      <c r="T17" s="409"/>
      <c r="U17" s="410"/>
      <c r="V17" s="402">
        <v>3</v>
      </c>
      <c r="W17" s="402"/>
      <c r="X17" s="402"/>
      <c r="Y17" s="402" t="s">
        <v>171</v>
      </c>
      <c r="Z17" s="402">
        <v>2</v>
      </c>
      <c r="AA17" s="402"/>
      <c r="AB17" s="402"/>
      <c r="AC17" s="401">
        <f>V17*Z17*300</f>
        <v>1800</v>
      </c>
      <c r="AD17" s="401"/>
      <c r="AE17" s="401"/>
    </row>
    <row r="18" spans="1:32" ht="23.25" customHeight="1" thickBot="1">
      <c r="B18" s="510"/>
      <c r="C18" s="411"/>
      <c r="D18" s="412"/>
      <c r="E18" s="412"/>
      <c r="F18" s="413"/>
      <c r="G18" s="402"/>
      <c r="H18" s="402"/>
      <c r="I18" s="402"/>
      <c r="J18" s="402"/>
      <c r="K18" s="402"/>
      <c r="L18" s="402"/>
      <c r="M18" s="402"/>
      <c r="N18" s="401"/>
      <c r="O18" s="401"/>
      <c r="P18" s="401"/>
      <c r="Q18" s="510"/>
      <c r="R18" s="411"/>
      <c r="S18" s="412"/>
      <c r="T18" s="412"/>
      <c r="U18" s="413"/>
      <c r="V18" s="402"/>
      <c r="W18" s="402"/>
      <c r="X18" s="402"/>
      <c r="Y18" s="402"/>
      <c r="Z18" s="402"/>
      <c r="AA18" s="402"/>
      <c r="AB18" s="402"/>
      <c r="AC18" s="401"/>
      <c r="AD18" s="401"/>
      <c r="AE18" s="401"/>
    </row>
    <row r="19" spans="1:32" ht="23.25" customHeight="1" thickBot="1">
      <c r="B19" s="510"/>
      <c r="C19" s="411"/>
      <c r="D19" s="412"/>
      <c r="E19" s="412"/>
      <c r="F19" s="413"/>
      <c r="G19" s="402">
        <v>3</v>
      </c>
      <c r="H19" s="402"/>
      <c r="I19" s="402"/>
      <c r="J19" s="402" t="s">
        <v>171</v>
      </c>
      <c r="K19" s="402">
        <v>2</v>
      </c>
      <c r="L19" s="402"/>
      <c r="M19" s="402"/>
      <c r="N19" s="401">
        <f t="shared" ref="N19" si="2">G19*K19*300</f>
        <v>1800</v>
      </c>
      <c r="O19" s="401"/>
      <c r="P19" s="401"/>
      <c r="Q19" s="510"/>
      <c r="R19" s="411"/>
      <c r="S19" s="412"/>
      <c r="T19" s="412"/>
      <c r="U19" s="413"/>
      <c r="V19" s="402"/>
      <c r="W19" s="402"/>
      <c r="X19" s="402"/>
      <c r="Y19" s="402" t="s">
        <v>171</v>
      </c>
      <c r="Z19" s="402"/>
      <c r="AA19" s="402"/>
      <c r="AB19" s="402"/>
      <c r="AC19" s="401">
        <f t="shared" ref="AC19" si="3">V19*Z19*300</f>
        <v>0</v>
      </c>
      <c r="AD19" s="401"/>
      <c r="AE19" s="401"/>
    </row>
    <row r="20" spans="1:32" ht="23.25" customHeight="1" thickBot="1">
      <c r="B20" s="510"/>
      <c r="C20" s="411"/>
      <c r="D20" s="412"/>
      <c r="E20" s="412"/>
      <c r="F20" s="413"/>
      <c r="G20" s="402"/>
      <c r="H20" s="402"/>
      <c r="I20" s="402"/>
      <c r="J20" s="402"/>
      <c r="K20" s="402"/>
      <c r="L20" s="402"/>
      <c r="M20" s="402"/>
      <c r="N20" s="401"/>
      <c r="O20" s="401"/>
      <c r="P20" s="401"/>
      <c r="Q20" s="510"/>
      <c r="R20" s="411"/>
      <c r="S20" s="412"/>
      <c r="T20" s="412"/>
      <c r="U20" s="413"/>
      <c r="V20" s="402"/>
      <c r="W20" s="402"/>
      <c r="X20" s="402"/>
      <c r="Y20" s="402"/>
      <c r="Z20" s="402"/>
      <c r="AA20" s="402"/>
      <c r="AB20" s="402"/>
      <c r="AC20" s="401"/>
      <c r="AD20" s="401"/>
      <c r="AE20" s="401"/>
    </row>
    <row r="21" spans="1:32" ht="23.25" customHeight="1" thickBot="1">
      <c r="B21" s="510"/>
      <c r="C21" s="503" t="s">
        <v>268</v>
      </c>
      <c r="D21" s="504"/>
      <c r="E21" s="504"/>
      <c r="F21" s="505"/>
      <c r="G21" s="402"/>
      <c r="H21" s="402"/>
      <c r="I21" s="402"/>
      <c r="J21" s="402" t="s">
        <v>171</v>
      </c>
      <c r="K21" s="402"/>
      <c r="L21" s="402"/>
      <c r="M21" s="402"/>
      <c r="N21" s="401">
        <f t="shared" ref="N21" si="4">G21*K21*300</f>
        <v>0</v>
      </c>
      <c r="O21" s="401"/>
      <c r="P21" s="401"/>
      <c r="Q21" s="510"/>
      <c r="R21" s="503" t="s">
        <v>268</v>
      </c>
      <c r="S21" s="504"/>
      <c r="T21" s="504"/>
      <c r="U21" s="505"/>
      <c r="V21" s="402">
        <v>1</v>
      </c>
      <c r="W21" s="402"/>
      <c r="X21" s="402"/>
      <c r="Y21" s="402" t="s">
        <v>171</v>
      </c>
      <c r="Z21" s="402">
        <v>2</v>
      </c>
      <c r="AA21" s="402"/>
      <c r="AB21" s="402"/>
      <c r="AC21" s="401">
        <f t="shared" ref="AC21" si="5">V21*Z21*300</f>
        <v>600</v>
      </c>
      <c r="AD21" s="401"/>
      <c r="AE21" s="401"/>
    </row>
    <row r="22" spans="1:32" ht="23.25" customHeight="1" thickBot="1">
      <c r="B22" s="510"/>
      <c r="C22" s="503"/>
      <c r="D22" s="504"/>
      <c r="E22" s="504"/>
      <c r="F22" s="505"/>
      <c r="G22" s="402"/>
      <c r="H22" s="402"/>
      <c r="I22" s="402"/>
      <c r="J22" s="402"/>
      <c r="K22" s="402"/>
      <c r="L22" s="402"/>
      <c r="M22" s="402"/>
      <c r="N22" s="401"/>
      <c r="O22" s="401"/>
      <c r="P22" s="401"/>
      <c r="Q22" s="510"/>
      <c r="R22" s="503"/>
      <c r="S22" s="504"/>
      <c r="T22" s="504"/>
      <c r="U22" s="505"/>
      <c r="V22" s="402"/>
      <c r="W22" s="402"/>
      <c r="X22" s="402"/>
      <c r="Y22" s="402"/>
      <c r="Z22" s="402"/>
      <c r="AA22" s="402"/>
      <c r="AB22" s="402"/>
      <c r="AC22" s="401"/>
      <c r="AD22" s="401"/>
      <c r="AE22" s="401"/>
    </row>
    <row r="23" spans="1:32" ht="23.25" customHeight="1" thickBot="1">
      <c r="B23" s="510"/>
      <c r="C23" s="503"/>
      <c r="D23" s="504"/>
      <c r="E23" s="504"/>
      <c r="F23" s="505"/>
      <c r="G23" s="392" t="s">
        <v>235</v>
      </c>
      <c r="H23" s="393"/>
      <c r="I23" s="393"/>
      <c r="J23" s="393"/>
      <c r="K23" s="393"/>
      <c r="L23" s="393"/>
      <c r="M23" s="394"/>
      <c r="N23" s="401">
        <f>SUM(N17:P22)</f>
        <v>2400</v>
      </c>
      <c r="O23" s="401"/>
      <c r="P23" s="401"/>
      <c r="Q23" s="510"/>
      <c r="R23" s="503"/>
      <c r="S23" s="504"/>
      <c r="T23" s="504"/>
      <c r="U23" s="505"/>
      <c r="V23" s="392" t="s">
        <v>235</v>
      </c>
      <c r="W23" s="393"/>
      <c r="X23" s="393"/>
      <c r="Y23" s="393"/>
      <c r="Z23" s="393"/>
      <c r="AA23" s="393"/>
      <c r="AB23" s="394"/>
      <c r="AC23" s="401">
        <f>SUM(AC17:AE22)</f>
        <v>2400</v>
      </c>
      <c r="AD23" s="401"/>
      <c r="AE23" s="401"/>
    </row>
    <row r="24" spans="1:32" ht="23.25" customHeight="1" thickBot="1">
      <c r="B24" s="511"/>
      <c r="C24" s="506"/>
      <c r="D24" s="507"/>
      <c r="E24" s="507"/>
      <c r="F24" s="508"/>
      <c r="G24" s="395"/>
      <c r="H24" s="396"/>
      <c r="I24" s="396"/>
      <c r="J24" s="396"/>
      <c r="K24" s="396"/>
      <c r="L24" s="396"/>
      <c r="M24" s="397"/>
      <c r="N24" s="401"/>
      <c r="O24" s="401"/>
      <c r="P24" s="401"/>
      <c r="Q24" s="511"/>
      <c r="R24" s="506"/>
      <c r="S24" s="507"/>
      <c r="T24" s="507"/>
      <c r="U24" s="508"/>
      <c r="V24" s="395"/>
      <c r="W24" s="396"/>
      <c r="X24" s="396"/>
      <c r="Y24" s="396"/>
      <c r="Z24" s="396"/>
      <c r="AA24" s="396"/>
      <c r="AB24" s="397"/>
      <c r="AC24" s="401"/>
      <c r="AD24" s="401"/>
      <c r="AE24" s="401"/>
    </row>
    <row r="25" spans="1:32" ht="23.25" customHeight="1" thickBot="1">
      <c r="B25" s="85"/>
      <c r="C25" s="86"/>
      <c r="D25" s="86"/>
      <c r="E25" s="86"/>
      <c r="F25" s="86"/>
      <c r="G25" s="87"/>
      <c r="H25" s="87"/>
      <c r="I25" s="87"/>
      <c r="J25" s="87"/>
      <c r="K25" s="87"/>
      <c r="L25" s="87"/>
      <c r="M25" s="87"/>
      <c r="N25" s="87"/>
      <c r="O25" s="87"/>
      <c r="P25" s="87"/>
    </row>
    <row r="26" spans="1:32" ht="18.75" customHeight="1">
      <c r="A26" s="88"/>
      <c r="B26" s="85"/>
      <c r="C26" s="86"/>
      <c r="D26" s="86"/>
      <c r="E26" s="86"/>
      <c r="F26" s="86"/>
      <c r="G26" s="87"/>
      <c r="H26" s="87"/>
      <c r="I26" s="87"/>
      <c r="J26" s="87"/>
      <c r="K26" s="87"/>
      <c r="L26" s="87"/>
      <c r="M26" s="87"/>
      <c r="N26" s="87"/>
      <c r="O26" s="87"/>
      <c r="P26" s="87"/>
      <c r="Q26" s="89"/>
      <c r="R26" s="86"/>
      <c r="S26" s="86"/>
      <c r="T26" s="86"/>
      <c r="U26" s="86"/>
      <c r="V26" s="489" t="s">
        <v>224</v>
      </c>
      <c r="W26" s="489"/>
      <c r="X26" s="515">
        <f>SUM(N15,N23,AC23)</f>
        <v>8100</v>
      </c>
      <c r="Y26" s="516"/>
      <c r="Z26" s="516"/>
      <c r="AA26" s="516"/>
      <c r="AB26" s="516"/>
      <c r="AC26" s="517"/>
      <c r="AD26" s="86"/>
      <c r="AE26" s="86"/>
      <c r="AF26" s="86"/>
    </row>
    <row r="27" spans="1:32" ht="18.75" customHeight="1" thickBot="1">
      <c r="V27" s="490"/>
      <c r="W27" s="490"/>
      <c r="X27" s="518"/>
      <c r="Y27" s="519"/>
      <c r="Z27" s="519"/>
      <c r="AA27" s="519"/>
      <c r="AB27" s="519"/>
      <c r="AC27" s="520"/>
    </row>
    <row r="28" spans="1:32" ht="18.75" customHeight="1">
      <c r="V28" s="130"/>
      <c r="W28" s="130"/>
      <c r="X28" s="132"/>
      <c r="Y28" s="132"/>
      <c r="Z28" s="132"/>
      <c r="AA28" s="132"/>
      <c r="AB28" s="132"/>
      <c r="AC28" s="132"/>
    </row>
    <row r="29" spans="1:32" ht="18.75" customHeight="1">
      <c r="B29" s="129" t="s">
        <v>206</v>
      </c>
      <c r="C29" s="78" t="s">
        <v>275</v>
      </c>
      <c r="V29" s="130"/>
      <c r="W29" s="130"/>
      <c r="X29" s="132"/>
      <c r="Y29" s="132"/>
      <c r="Z29" s="132"/>
      <c r="AA29" s="132"/>
      <c r="AB29" s="132"/>
      <c r="AC29" s="132"/>
    </row>
    <row r="30" spans="1:32" ht="18.75" customHeight="1">
      <c r="C30" s="78" t="s">
        <v>273</v>
      </c>
      <c r="V30" s="130"/>
      <c r="W30" s="130"/>
      <c r="X30" s="132"/>
      <c r="Y30" s="132"/>
      <c r="Z30" s="132"/>
      <c r="AA30" s="132"/>
      <c r="AB30" s="132"/>
      <c r="AC30" s="132"/>
    </row>
    <row r="31" spans="1:32" ht="18.75" customHeight="1">
      <c r="V31" s="130"/>
      <c r="W31" s="130"/>
      <c r="X31" s="132"/>
      <c r="Y31" s="132"/>
      <c r="Z31" s="132"/>
      <c r="AA31" s="132"/>
      <c r="AB31" s="132"/>
      <c r="AC31" s="132"/>
    </row>
    <row r="32" spans="1:32" ht="18.75" customHeight="1">
      <c r="B32" s="129" t="s">
        <v>182</v>
      </c>
      <c r="C32" s="78" t="s">
        <v>274</v>
      </c>
      <c r="V32" s="130"/>
      <c r="W32" s="130"/>
      <c r="X32" s="132"/>
      <c r="Y32" s="132"/>
      <c r="Z32" s="132"/>
      <c r="AA32" s="132"/>
      <c r="AB32" s="132"/>
      <c r="AC32" s="132"/>
    </row>
    <row r="33" spans="1:34" ht="18.75" customHeight="1">
      <c r="C33" s="78" t="s">
        <v>272</v>
      </c>
      <c r="V33" s="130"/>
      <c r="W33" s="130"/>
      <c r="X33" s="132"/>
      <c r="Y33" s="132"/>
      <c r="Z33" s="132"/>
      <c r="AA33" s="132"/>
      <c r="AB33" s="132"/>
      <c r="AC33" s="132"/>
    </row>
    <row r="34" spans="1:34" ht="18.75" customHeight="1">
      <c r="C34" s="78" t="s">
        <v>183</v>
      </c>
      <c r="V34" s="130"/>
      <c r="W34" s="130"/>
      <c r="X34" s="132"/>
      <c r="Y34" s="132"/>
      <c r="Z34" s="132"/>
      <c r="AA34" s="132"/>
      <c r="AB34" s="132"/>
      <c r="AC34" s="132"/>
    </row>
    <row r="35" spans="1:34" ht="18.75" customHeight="1">
      <c r="V35" s="130"/>
      <c r="W35" s="130"/>
      <c r="X35" s="132"/>
      <c r="Y35" s="132"/>
      <c r="Z35" s="132"/>
      <c r="AA35" s="132"/>
      <c r="AB35" s="132"/>
      <c r="AC35" s="132"/>
    </row>
    <row r="36" spans="1:34" ht="24.6" customHeight="1">
      <c r="A36" s="83" t="s">
        <v>207</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row>
    <row r="37" spans="1:34" s="65" customFormat="1" ht="24.75" customHeight="1">
      <c r="B37" s="69" t="s">
        <v>210</v>
      </c>
      <c r="C37" s="465" t="s">
        <v>211</v>
      </c>
      <c r="D37" s="466"/>
      <c r="E37" s="466"/>
      <c r="F37" s="466"/>
      <c r="G37" s="466"/>
      <c r="H37" s="466"/>
      <c r="I37" s="466"/>
      <c r="J37" s="466"/>
      <c r="K37" s="466"/>
      <c r="L37" s="467"/>
      <c r="M37" s="83"/>
      <c r="N37" s="83"/>
      <c r="O37" s="83"/>
      <c r="P37" s="83"/>
      <c r="Q37" s="83"/>
      <c r="R37" s="83"/>
      <c r="S37" s="83"/>
      <c r="T37" s="83"/>
      <c r="U37" s="83"/>
      <c r="V37" s="83"/>
      <c r="AC37" s="67"/>
      <c r="AD37" s="67"/>
      <c r="AE37" s="67"/>
      <c r="AF37" s="67"/>
      <c r="AG37" s="67"/>
      <c r="AH37" s="67"/>
    </row>
    <row r="38" spans="1:34" s="65" customFormat="1" ht="24.75" customHeight="1">
      <c r="B38" s="69" t="s">
        <v>210</v>
      </c>
      <c r="C38" s="465" t="s">
        <v>212</v>
      </c>
      <c r="D38" s="466"/>
      <c r="E38" s="466"/>
      <c r="F38" s="466"/>
      <c r="G38" s="466"/>
      <c r="H38" s="466"/>
      <c r="I38" s="466"/>
      <c r="J38" s="466"/>
      <c r="K38" s="466"/>
      <c r="L38" s="467"/>
      <c r="M38" s="83"/>
      <c r="N38" s="83"/>
      <c r="O38" s="83"/>
      <c r="P38" s="83"/>
      <c r="Q38" s="83"/>
      <c r="R38" s="83"/>
      <c r="S38" s="83"/>
      <c r="T38" s="83"/>
      <c r="U38" s="83"/>
      <c r="V38" s="83"/>
      <c r="AC38" s="67"/>
      <c r="AD38" s="67"/>
      <c r="AE38" s="67"/>
      <c r="AF38" s="67"/>
      <c r="AG38" s="67"/>
      <c r="AH38" s="67"/>
    </row>
    <row r="39" spans="1:34" s="65" customFormat="1" ht="24.75" customHeight="1">
      <c r="B39" s="69" t="s">
        <v>210</v>
      </c>
      <c r="C39" s="465" t="s">
        <v>213</v>
      </c>
      <c r="D39" s="466"/>
      <c r="E39" s="466"/>
      <c r="F39" s="466"/>
      <c r="G39" s="466"/>
      <c r="H39" s="466"/>
      <c r="I39" s="466"/>
      <c r="J39" s="466"/>
      <c r="K39" s="466"/>
      <c r="L39" s="467"/>
      <c r="M39" s="83"/>
      <c r="N39" s="83"/>
      <c r="O39" s="83"/>
      <c r="P39" s="83"/>
      <c r="Q39" s="83"/>
      <c r="R39" s="83"/>
      <c r="S39" s="83"/>
      <c r="T39" s="83"/>
      <c r="U39" s="83"/>
      <c r="V39" s="83"/>
    </row>
    <row r="40" spans="1:34" s="65" customFormat="1" ht="24.75" customHeight="1">
      <c r="B40" s="69" t="s">
        <v>210</v>
      </c>
      <c r="C40" s="465" t="s">
        <v>214</v>
      </c>
      <c r="D40" s="466"/>
      <c r="E40" s="466"/>
      <c r="F40" s="466"/>
      <c r="G40" s="466"/>
      <c r="H40" s="466"/>
      <c r="I40" s="466"/>
      <c r="J40" s="466"/>
      <c r="K40" s="466"/>
      <c r="L40" s="467"/>
      <c r="M40" s="83"/>
      <c r="N40" s="83"/>
      <c r="O40" s="83"/>
      <c r="P40" s="83"/>
      <c r="Q40" s="83"/>
      <c r="R40" s="83"/>
      <c r="S40" s="83"/>
      <c r="T40" s="83"/>
      <c r="U40" s="83"/>
      <c r="V40" s="83"/>
    </row>
    <row r="41" spans="1:34" s="65" customFormat="1" ht="24.75" customHeight="1">
      <c r="B41" s="69" t="s">
        <v>210</v>
      </c>
      <c r="C41" s="428" t="s">
        <v>218</v>
      </c>
      <c r="D41" s="429"/>
      <c r="E41" s="429"/>
      <c r="F41" s="429"/>
      <c r="G41" s="429"/>
      <c r="H41" s="429"/>
      <c r="I41" s="429"/>
      <c r="J41" s="429"/>
      <c r="K41" s="429"/>
      <c r="L41" s="430"/>
      <c r="M41" s="83"/>
      <c r="N41" s="83"/>
      <c r="O41" s="83"/>
      <c r="P41" s="83"/>
      <c r="Q41" s="83"/>
      <c r="R41" s="83"/>
      <c r="S41" s="83"/>
      <c r="T41" s="83"/>
      <c r="U41" s="83"/>
      <c r="V41" s="83"/>
    </row>
    <row r="42" spans="1:34" s="65" customFormat="1" ht="24.75" customHeight="1">
      <c r="B42" s="69" t="s">
        <v>210</v>
      </c>
      <c r="C42" s="428" t="s">
        <v>219</v>
      </c>
      <c r="D42" s="429"/>
      <c r="E42" s="429"/>
      <c r="F42" s="429"/>
      <c r="G42" s="429"/>
      <c r="H42" s="429"/>
      <c r="I42" s="429"/>
      <c r="J42" s="429"/>
      <c r="K42" s="429"/>
      <c r="L42" s="430"/>
      <c r="M42" s="83"/>
      <c r="N42" s="83"/>
      <c r="O42" s="83"/>
      <c r="P42" s="83"/>
      <c r="Q42" s="83"/>
      <c r="R42" s="83"/>
      <c r="S42" s="83"/>
      <c r="T42" s="83"/>
      <c r="U42" s="83"/>
      <c r="V42" s="83"/>
    </row>
    <row r="43" spans="1:34" s="65" customFormat="1" ht="24.75" customHeight="1">
      <c r="B43" s="71" t="s">
        <v>220</v>
      </c>
      <c r="C43" s="431" t="s">
        <v>221</v>
      </c>
      <c r="D43" s="432"/>
      <c r="E43" s="432"/>
      <c r="F43" s="432"/>
      <c r="G43" s="432"/>
      <c r="H43" s="432"/>
      <c r="I43" s="432"/>
      <c r="J43" s="432"/>
      <c r="K43" s="432"/>
      <c r="L43" s="433"/>
      <c r="M43" s="83"/>
      <c r="N43" s="83"/>
      <c r="O43" s="83"/>
      <c r="P43" s="83"/>
      <c r="Q43" s="83"/>
      <c r="R43" s="83"/>
      <c r="S43" s="83"/>
      <c r="T43" s="83"/>
      <c r="U43" s="83"/>
      <c r="V43" s="83"/>
    </row>
    <row r="44" spans="1:34" s="65" customFormat="1" ht="24.75" customHeight="1">
      <c r="B44" s="71" t="s">
        <v>220</v>
      </c>
      <c r="C44" s="431" t="s">
        <v>222</v>
      </c>
      <c r="D44" s="432"/>
      <c r="E44" s="432"/>
      <c r="F44" s="432"/>
      <c r="G44" s="432"/>
      <c r="H44" s="432"/>
      <c r="I44" s="432"/>
      <c r="J44" s="432"/>
      <c r="K44" s="432"/>
      <c r="L44" s="433"/>
      <c r="M44" s="83"/>
      <c r="N44" s="83"/>
      <c r="O44" s="83"/>
      <c r="P44" s="83"/>
      <c r="Q44" s="83"/>
      <c r="R44" s="83"/>
      <c r="S44" s="83"/>
      <c r="T44" s="83"/>
      <c r="U44" s="83"/>
      <c r="V44" s="83"/>
    </row>
    <row r="45" spans="1:34" s="65" customFormat="1" ht="24.75" customHeight="1">
      <c r="B45" s="71" t="s">
        <v>220</v>
      </c>
      <c r="C45" s="431" t="s">
        <v>223</v>
      </c>
      <c r="D45" s="432"/>
      <c r="E45" s="432"/>
      <c r="F45" s="432"/>
      <c r="G45" s="432"/>
      <c r="H45" s="432"/>
      <c r="I45" s="432"/>
      <c r="J45" s="432"/>
      <c r="K45" s="432"/>
      <c r="L45" s="433"/>
      <c r="M45" s="83"/>
      <c r="N45" s="83"/>
      <c r="O45" s="83"/>
      <c r="P45" s="83"/>
      <c r="Q45" s="83"/>
      <c r="R45" s="83"/>
      <c r="S45" s="83"/>
      <c r="T45" s="83"/>
      <c r="U45" s="83"/>
      <c r="V45" s="83"/>
    </row>
    <row r="46" spans="1:34" ht="18" customHeight="1">
      <c r="W46" s="81"/>
      <c r="X46" s="81"/>
      <c r="Y46" s="82"/>
      <c r="Z46" s="82"/>
      <c r="AA46" s="82"/>
      <c r="AB46" s="82"/>
    </row>
    <row r="47" spans="1:34" ht="15.75" customHeight="1"/>
    <row r="48" spans="1:34" ht="15.75" customHeight="1"/>
    <row r="49" ht="15.75" customHeight="1"/>
    <row r="50" ht="15.7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sheetData>
  <mergeCells count="75">
    <mergeCell ref="C42:L42"/>
    <mergeCell ref="C43:L43"/>
    <mergeCell ref="C44:L44"/>
    <mergeCell ref="C45:L45"/>
    <mergeCell ref="AC17:AE18"/>
    <mergeCell ref="R21:U24"/>
    <mergeCell ref="V21:X22"/>
    <mergeCell ref="Y21:Y22"/>
    <mergeCell ref="C21:F24"/>
    <mergeCell ref="G21:I22"/>
    <mergeCell ref="J21:J22"/>
    <mergeCell ref="K21:M22"/>
    <mergeCell ref="N21:P22"/>
    <mergeCell ref="AC21:AE22"/>
    <mergeCell ref="N23:P24"/>
    <mergeCell ref="AC23:AE24"/>
    <mergeCell ref="Q17:Q24"/>
    <mergeCell ref="R17:U20"/>
    <mergeCell ref="V17:X18"/>
    <mergeCell ref="Y17:Y18"/>
    <mergeCell ref="Z17:AB18"/>
    <mergeCell ref="V26:W27"/>
    <mergeCell ref="X26:AC27"/>
    <mergeCell ref="V19:X20"/>
    <mergeCell ref="Y19:Y20"/>
    <mergeCell ref="Z19:AB20"/>
    <mergeCell ref="AC19:AE20"/>
    <mergeCell ref="Z21:AB22"/>
    <mergeCell ref="V23:AB24"/>
    <mergeCell ref="N17:P18"/>
    <mergeCell ref="G19:I20"/>
    <mergeCell ref="J19:J20"/>
    <mergeCell ref="K19:M20"/>
    <mergeCell ref="N19:P20"/>
    <mergeCell ref="B17:B24"/>
    <mergeCell ref="C17:F20"/>
    <mergeCell ref="G17:I18"/>
    <mergeCell ref="J17:J18"/>
    <mergeCell ref="K17:M18"/>
    <mergeCell ref="G23:M24"/>
    <mergeCell ref="K11:M12"/>
    <mergeCell ref="N11:P12"/>
    <mergeCell ref="C13:F16"/>
    <mergeCell ref="G13:I14"/>
    <mergeCell ref="J13:J14"/>
    <mergeCell ref="K13:M14"/>
    <mergeCell ref="N13:P14"/>
    <mergeCell ref="N15:P16"/>
    <mergeCell ref="G15:M16"/>
    <mergeCell ref="AC7:AE8"/>
    <mergeCell ref="B9:B16"/>
    <mergeCell ref="C9:F12"/>
    <mergeCell ref="G9:I10"/>
    <mergeCell ref="J9:J10"/>
    <mergeCell ref="K9:M10"/>
    <mergeCell ref="N9:P10"/>
    <mergeCell ref="Q9:AE16"/>
    <mergeCell ref="G11:I12"/>
    <mergeCell ref="B6:F8"/>
    <mergeCell ref="G6:P6"/>
    <mergeCell ref="Q6:U8"/>
    <mergeCell ref="V6:AE6"/>
    <mergeCell ref="G7:I8"/>
    <mergeCell ref="J7:J8"/>
    <mergeCell ref="J11:J12"/>
    <mergeCell ref="K7:M8"/>
    <mergeCell ref="N7:P8"/>
    <mergeCell ref="V7:X8"/>
    <mergeCell ref="Y7:Y8"/>
    <mergeCell ref="Z7:AB8"/>
    <mergeCell ref="C37:L37"/>
    <mergeCell ref="C38:L38"/>
    <mergeCell ref="C39:L39"/>
    <mergeCell ref="C40:L40"/>
    <mergeCell ref="C41:L41"/>
  </mergeCells>
  <phoneticPr fontId="1"/>
  <printOptions horizontalCentered="1"/>
  <pageMargins left="0.59055118110236227" right="0.39370078740157483" top="0.59055118110236227" bottom="0.39370078740157483" header="0.31496062992125984" footer="0.31496062992125984"/>
  <pageSetup paperSize="9" scale="65" orientation="portrait" r:id="rId1"/>
  <headerFooter>
    <oddHeader>&amp;L　国立吉備青少年自然の家&amp;R2024年4月版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宿泊食事簡易試算シート</vt:lpstr>
      <vt:lpstr>料金試算表（食事物品含むすべて）</vt:lpstr>
      <vt:lpstr>施設使用料</vt:lpstr>
      <vt:lpstr>施設使用料（減免）</vt:lpstr>
      <vt:lpstr>【記入例】 施設使用料</vt:lpstr>
      <vt:lpstr>【記入例】 施設使用料（減免）</vt:lpstr>
      <vt:lpstr>'【記入例】 施設使用料'!Print_Area</vt:lpstr>
      <vt:lpstr>'【記入例】 施設使用料（減免）'!Print_Area</vt:lpstr>
      <vt:lpstr>施設使用料!Print_Area</vt:lpstr>
      <vt:lpstr>'施設使用料（減免）'!Print_Area</vt:lpstr>
      <vt:lpstr>宿泊食事簡易試算シート!Print_Area</vt:lpstr>
      <vt:lpstr>'料金試算表（食事物品含むすべて）'!Print_Area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独立行政法人国立少年自然の家</dc:creator>
  <cp:lastModifiedBy>物部　和彦</cp:lastModifiedBy>
  <cp:lastPrinted>2024-04-09T11:26:56Z</cp:lastPrinted>
  <dcterms:created xsi:type="dcterms:W3CDTF">2007-12-19T05:31:10Z</dcterms:created>
  <dcterms:modified xsi:type="dcterms:W3CDTF">2026-03-19T02:43:46Z</dcterms:modified>
</cp:coreProperties>
</file>