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21" windowWidth="7260" windowHeight="8460" activeTab="1"/>
  </bookViews>
  <sheets>
    <sheet name="宿泊食事簡易計算シート" sheetId="1" r:id="rId1"/>
    <sheet name="料金計算表（詳細－手入力版）" sheetId="2" r:id="rId2"/>
  </sheets>
  <definedNames>
    <definedName name="_xlnm.Print_Area" localSheetId="0">'宿泊食事簡易計算シート'!$A$1:$I$44</definedName>
    <definedName name="_xlnm.Print_Area" localSheetId="1">'料金計算表（詳細－手入力版）'!$A$1:$AV$136</definedName>
    <definedName name="_xlnm.Print_Titles" localSheetId="1">'料金計算表（詳細－手入力版）'!$5:$5</definedName>
  </definedNames>
  <calcPr fullCalcOnLoad="1"/>
</workbook>
</file>

<file path=xl/sharedStrings.xml><?xml version="1.0" encoding="utf-8"?>
<sst xmlns="http://schemas.openxmlformats.org/spreadsheetml/2006/main" count="346" uniqueCount="315">
  <si>
    <t>小計</t>
  </si>
  <si>
    <t>夕食</t>
  </si>
  <si>
    <t>朝食</t>
  </si>
  <si>
    <t>昼食</t>
  </si>
  <si>
    <t>小学生</t>
  </si>
  <si>
    <t>中学生以上</t>
  </si>
  <si>
    <t>人数</t>
  </si>
  <si>
    <t>日</t>
  </si>
  <si>
    <t>宿泊棟</t>
  </si>
  <si>
    <t>キャンプ場</t>
  </si>
  <si>
    <t>幼児（3歳以下）</t>
  </si>
  <si>
    <t>シーツ
等洗濯料</t>
  </si>
  <si>
    <t>シーツ
交換回数</t>
  </si>
  <si>
    <t>年齢</t>
  </si>
  <si>
    <t>（２）シーツ等洗濯料（人数を入力してください）</t>
  </si>
  <si>
    <t>合計</t>
  </si>
  <si>
    <t>A食事代合計</t>
  </si>
  <si>
    <t>国立吉備青少年自然の家</t>
  </si>
  <si>
    <t>使い方</t>
  </si>
  <si>
    <t>の該当箇所に数値を入力してください</t>
  </si>
  <si>
    <t>宿泊人数シーツ
使用枚数</t>
  </si>
  <si>
    <t>ビーツカレー
牛丼
ハヤシライス</t>
  </si>
  <si>
    <t>和朝食Ａ，Ｂ
洋朝食Ａ，Ｂ</t>
  </si>
  <si>
    <t>野菜サラダ</t>
  </si>
  <si>
    <t>すき焼き
焼肉風野菜炒め
炊き込みご飯と豚汁</t>
  </si>
  <si>
    <t>焼きそば</t>
  </si>
  <si>
    <t>不要</t>
  </si>
  <si>
    <t>集水升ネット</t>
  </si>
  <si>
    <t>単価</t>
  </si>
  <si>
    <t>食事人数</t>
  </si>
  <si>
    <t>8人前
セット
単価</t>
  </si>
  <si>
    <t>金額</t>
  </si>
  <si>
    <t>まき
単価</t>
  </si>
  <si>
    <t>まき
金額合計</t>
  </si>
  <si>
    <r>
      <t xml:space="preserve">まき
推奨数
</t>
    </r>
    <r>
      <rPr>
        <sz val="9"/>
        <rFont val="HG丸ｺﾞｼｯｸM-PRO"/>
        <family val="3"/>
      </rPr>
      <t>（1セット1.5束）</t>
    </r>
  </si>
  <si>
    <t>（キャンプ場　イヌＫ２ヶ所　サルＫ４ヶ所　キジＫ４ヶ所　ロッジＡＫ　１ヶ所　ＢＫ　１ヶ所　ＣＫ　２ヶ所　ＣＲＫ不要）</t>
  </si>
  <si>
    <t>　　＊複数回利用の場合は延べ人数を入力してください</t>
  </si>
  <si>
    <t>（３）野外炊事（人数を入力してください）</t>
  </si>
  <si>
    <t>（１）食事代（人数を入力してください）</t>
  </si>
  <si>
    <t>レストラン</t>
  </si>
  <si>
    <t>4歳以上</t>
  </si>
  <si>
    <t>宿泊日数</t>
  </si>
  <si>
    <t>泊</t>
  </si>
  <si>
    <t>宿泊場所</t>
  </si>
  <si>
    <t>Bシーツ等洗濯料合計</t>
  </si>
  <si>
    <t>ロッジ</t>
  </si>
  <si>
    <t>A + B　合計</t>
  </si>
  <si>
    <t>ポークカレー</t>
  </si>
  <si>
    <t>整数部分</t>
  </si>
  <si>
    <t>少数部分</t>
  </si>
  <si>
    <t>補正</t>
  </si>
  <si>
    <t>結果</t>
  </si>
  <si>
    <t>/8</t>
  </si>
  <si>
    <t>A + B + C　合計</t>
  </si>
  <si>
    <t>Ｃ　野外炊事合計
（食材・まき・ネット）</t>
  </si>
  <si>
    <t>料　金　計　算</t>
  </si>
  <si>
    <t>合　計</t>
  </si>
  <si>
    <t>品　目　等</t>
  </si>
  <si>
    <t>金　額</t>
  </si>
  <si>
    <t>数</t>
  </si>
  <si>
    <t>小　計</t>
  </si>
  <si>
    <t>備　　考</t>
  </si>
  <si>
    <t>施設使用料</t>
  </si>
  <si>
    <t>宿泊棟</t>
  </si>
  <si>
    <t>ﾛｯｼﾞ･ｷｬﾝﾌﾟ場</t>
  </si>
  <si>
    <t>日用品等</t>
  </si>
  <si>
    <t>乾電池(単1)</t>
  </si>
  <si>
    <t>2本入り</t>
  </si>
  <si>
    <t>アルカリ電池(単3)</t>
  </si>
  <si>
    <t>1本</t>
  </si>
  <si>
    <t>リンスインシャンプー</t>
  </si>
  <si>
    <t>歯ブラシセット</t>
  </si>
  <si>
    <t>1個 粉チューブ入り</t>
  </si>
  <si>
    <t>使い捨て歯ブラシ</t>
  </si>
  <si>
    <t>タオル</t>
  </si>
  <si>
    <t>1枚</t>
  </si>
  <si>
    <t>石鹸</t>
  </si>
  <si>
    <t>1個</t>
  </si>
  <si>
    <t>カミソリ</t>
  </si>
  <si>
    <t>ごみ袋</t>
  </si>
  <si>
    <t>大1枚(45ℓ)</t>
  </si>
  <si>
    <t>生理用品</t>
  </si>
  <si>
    <t>紙コップ</t>
  </si>
  <si>
    <t>紙皿</t>
  </si>
  <si>
    <t>氷</t>
  </si>
  <si>
    <t>1kg(バラ)</t>
  </si>
  <si>
    <t>1.7kg(平板)</t>
  </si>
  <si>
    <t>FAX</t>
  </si>
  <si>
    <t>1回</t>
  </si>
  <si>
    <t>教材等</t>
  </si>
  <si>
    <t>竹細工</t>
  </si>
  <si>
    <t>竹とんぼ</t>
  </si>
  <si>
    <t>8人分</t>
  </si>
  <si>
    <t>※未使用のまきは返品可。</t>
  </si>
  <si>
    <t>竹皿</t>
  </si>
  <si>
    <t>紙てっぽう</t>
  </si>
  <si>
    <t>水てっぽう</t>
  </si>
  <si>
    <t>5人分</t>
  </si>
  <si>
    <t>焼き板</t>
  </si>
  <si>
    <t>追加分（色指定可（赤・白・青・黄・緑・ピンク）</t>
  </si>
  <si>
    <t>組み木</t>
  </si>
  <si>
    <t>組木</t>
  </si>
  <si>
    <t>図案</t>
  </si>
  <si>
    <t>糸のこ刃</t>
  </si>
  <si>
    <t>釣り</t>
  </si>
  <si>
    <t>魚釣りセット</t>
  </si>
  <si>
    <t>釣り餌(練り餌)</t>
  </si>
  <si>
    <t>火起こし</t>
  </si>
  <si>
    <t>まいぎり式火起こし一式</t>
  </si>
  <si>
    <t>まいぎり式替え芯</t>
  </si>
  <si>
    <t>火きり板</t>
  </si>
  <si>
    <t>発火用かんなクズ</t>
  </si>
  <si>
    <t>1袋</t>
  </si>
  <si>
    <t>麻布</t>
  </si>
  <si>
    <t>野外炊事・CF用まき</t>
  </si>
  <si>
    <t>野外炊事用ネット</t>
  </si>
  <si>
    <t>1枚(25cm×55cm)</t>
  </si>
  <si>
    <t>着火剤</t>
  </si>
  <si>
    <t>3号ろうそく</t>
  </si>
  <si>
    <t>ペンダント</t>
  </si>
  <si>
    <t>紐，金具付き</t>
  </si>
  <si>
    <t>コースター</t>
  </si>
  <si>
    <t>紙ヤスリ付き</t>
  </si>
  <si>
    <t>プラホビー</t>
  </si>
  <si>
    <t>1機分(ブーメラン用紙)</t>
  </si>
  <si>
    <t>ネイチャーパウチ用シート</t>
  </si>
  <si>
    <t>はがき大</t>
  </si>
  <si>
    <t>はしブロック</t>
  </si>
  <si>
    <t>10人分</t>
  </si>
  <si>
    <t>七宝焼</t>
  </si>
  <si>
    <t>朝食</t>
  </si>
  <si>
    <t>昼食</t>
  </si>
  <si>
    <t>夕食</t>
  </si>
  <si>
    <t>メニューはBコースと同様</t>
  </si>
  <si>
    <t>弁当</t>
  </si>
  <si>
    <t>昼食のみ</t>
  </si>
  <si>
    <t>　　朝食6：30(冬7：00)～</t>
  </si>
  <si>
    <t>野外炊事</t>
  </si>
  <si>
    <t>和朝食A(雑炊)</t>
  </si>
  <si>
    <t>※1セット８人分。</t>
  </si>
  <si>
    <t>　 1/2セットは半額。</t>
  </si>
  <si>
    <t>和朝食B(味噌汁)</t>
  </si>
  <si>
    <t>洋朝食A(ロールパン)</t>
  </si>
  <si>
    <t>洋朝食B(ホットドック)</t>
  </si>
  <si>
    <t>ポークカレー</t>
  </si>
  <si>
    <t>焼きそば</t>
  </si>
  <si>
    <t>牛丼</t>
  </si>
  <si>
    <t>ビーフカレー</t>
  </si>
  <si>
    <t>ハヤシライス</t>
  </si>
  <si>
    <t>すき焼き</t>
  </si>
  <si>
    <t>焼肉風野菜炒め</t>
  </si>
  <si>
    <t>炊き込みご飯と豚汁</t>
  </si>
  <si>
    <t>野菜サラダ</t>
  </si>
  <si>
    <t>レタス，きゅうり，トマト，ドレッシング</t>
  </si>
  <si>
    <t>お米</t>
  </si>
  <si>
    <t>追加分（100gあたり）</t>
  </si>
  <si>
    <t>特別食・間食・補食</t>
  </si>
  <si>
    <t>要相談</t>
  </si>
  <si>
    <t>時価</t>
  </si>
  <si>
    <t>宿泊する一般利用者のみ１人宿泊１日当たり</t>
  </si>
  <si>
    <t>シーツ等洗濯料</t>
  </si>
  <si>
    <t>シーツ2枚，枕カバー1枚</t>
  </si>
  <si>
    <t>シュラフシーツ1枚</t>
  </si>
  <si>
    <t>特定研修活動料金</t>
  </si>
  <si>
    <t>カッター活動</t>
  </si>
  <si>
    <t>連続する3時間</t>
  </si>
  <si>
    <t>焼き板A</t>
  </si>
  <si>
    <t>焼き板B</t>
  </si>
  <si>
    <t>正方形の板で焼いてある（紐，金具，アルスカラー1色付き）</t>
  </si>
  <si>
    <t>アルスカラー</t>
  </si>
  <si>
    <t>10㎝×10㎝</t>
  </si>
  <si>
    <t>4人分</t>
  </si>
  <si>
    <t>12本</t>
  </si>
  <si>
    <r>
      <t xml:space="preserve">1束 </t>
    </r>
    <r>
      <rPr>
        <sz val="8"/>
        <color indexed="8"/>
        <rFont val="HG丸ｺﾞｼｯｸM-PRO"/>
        <family val="3"/>
      </rPr>
      <t>新聞紙･マッチは持参</t>
    </r>
  </si>
  <si>
    <t>フリューサンド</t>
  </si>
  <si>
    <t>中学生以上</t>
  </si>
  <si>
    <t>小学生</t>
  </si>
  <si>
    <t>4歳以上</t>
  </si>
  <si>
    <t>中学生以上</t>
  </si>
  <si>
    <t>小学生</t>
  </si>
  <si>
    <t>4歳以上</t>
  </si>
  <si>
    <t>テーブルマナー</t>
  </si>
  <si>
    <t>Aコース</t>
  </si>
  <si>
    <t>スープ，パン・バター，魚，肉，サラダ，</t>
  </si>
  <si>
    <r>
      <t>※料金とメニュー</t>
    </r>
    <r>
      <rPr>
        <sz val="8"/>
        <color indexed="10"/>
        <rFont val="HG丸ｺﾞｼｯｸM-PRO"/>
        <family val="3"/>
      </rPr>
      <t>要相談</t>
    </r>
  </si>
  <si>
    <t>アイスクリームorプディング，フルーツ，コーヒー</t>
  </si>
  <si>
    <t>　 1団体ﾚｽﾄﾗﾝ利用時のみ可</t>
  </si>
  <si>
    <t>Bコース</t>
  </si>
  <si>
    <t>メニューはAコース＋オードブルとワイン</t>
  </si>
  <si>
    <t>Cコース</t>
  </si>
  <si>
    <t>弁当セットA</t>
  </si>
  <si>
    <t>おにぎりor菓子パン2個，バナナ1本，ゆで卵1個，塩1，飲料1個</t>
  </si>
  <si>
    <r>
      <t>※</t>
    </r>
    <r>
      <rPr>
        <sz val="8"/>
        <color indexed="10"/>
        <rFont val="HG丸ｺﾞｼｯｸM-PRO"/>
        <family val="3"/>
      </rPr>
      <t>アレルギー対応可。</t>
    </r>
  </si>
  <si>
    <t>弁当セットB</t>
  </si>
  <si>
    <t>　受渡時間：</t>
  </si>
  <si>
    <t>幕の内弁当</t>
  </si>
  <si>
    <t>携帯食</t>
  </si>
  <si>
    <t>米(960g)，人参，たまねぎ，竹輪，バナナ，だしの素，</t>
  </si>
  <si>
    <t>油揚げ，塩，醤油，卵，お茶パック</t>
  </si>
  <si>
    <t>米(960g)，味噌，だしの素，たまねぎ，わかめ，油揚げ，</t>
  </si>
  <si>
    <t>ポークウインナー，マグロフレーク缶，ふりかけ，お茶パック</t>
  </si>
  <si>
    <t>C</t>
  </si>
  <si>
    <t>バターロール(１人３個)，マーガリン，ジャム，</t>
  </si>
  <si>
    <t>ソーセージ，パックジュース，バナナ</t>
  </si>
  <si>
    <t>ウィンナー，ケチャップ，マスタード，ホットドックロール(１人１個)，</t>
  </si>
  <si>
    <t>キャベツ，バナナ，パックジュース</t>
  </si>
  <si>
    <t>米(960g)，豚肉，じゃがいも，人参，たまねぎ，</t>
  </si>
  <si>
    <t>カレールウ，オレンジ，福神漬，お茶パック</t>
  </si>
  <si>
    <t>焼きそば麺(１人1.5袋)，焼きそばソース，豚肉，人参，</t>
  </si>
  <si>
    <t>キャベツ，たまねぎ，ピーマン，バナナ，油，お茶パック</t>
  </si>
  <si>
    <t>米(960g)，牛肉，たまねぎ，糸こんにゃく，砂糖，醤油，</t>
  </si>
  <si>
    <t>即席味噌汁，バナナ，お茶パック</t>
  </si>
  <si>
    <t>米(960g)，牛肉，じゃがいも，人参，たまねぎ，カレールウ，</t>
  </si>
  <si>
    <t>福神漬，りんご，お茶パック</t>
  </si>
  <si>
    <t>米(960g)，牛肉，たまねぎ，マッシュルーム，グリンピース，</t>
  </si>
  <si>
    <t>ハヤシライスの素，りんご，福神漬，お茶パック</t>
  </si>
  <si>
    <t>米(960g)，牛肉，糸こんにゃく，白菜，もやし，太ねぎ，</t>
  </si>
  <si>
    <t>たまねぎ，焼き豆腐，えのき茸，砂糖，醤油，お茶パック</t>
  </si>
  <si>
    <t>米(960g)，牛肉，焼肉のたれ，キャベツ，人参，たまねぎ，</t>
  </si>
  <si>
    <t>ピーマン，即席味噌汁，オレンジ，お茶パック</t>
  </si>
  <si>
    <t>米(960g)，豚肉，炊き込みご飯の素，じゃがいも，人参，</t>
  </si>
  <si>
    <t>太ねぎ，こんにゃく，木綿豆腐，だしの素，味噌，オレンジ，お茶パック</t>
  </si>
  <si>
    <t>※左記以外にも商品あり。</t>
  </si>
  <si>
    <t>　 内容，価格はレストラン。</t>
  </si>
  <si>
    <t>オードブル</t>
  </si>
  <si>
    <t>ツイストケーキ</t>
  </si>
  <si>
    <t>ホットケーキのもと，卵２個，シロップ，竹串（４人分）</t>
  </si>
  <si>
    <t>もちつき(もち50個位)</t>
  </si>
  <si>
    <t>もち米2kg，取り粉，きなこ，砂糖，醤油</t>
  </si>
  <si>
    <t>もち米を蒸したもの2kg，取り粉，きなこ，砂糖，醤油</t>
  </si>
  <si>
    <t>きび団子(50個位)</t>
  </si>
  <si>
    <t>たかきび粉800g，きな粉，砂糖，塩</t>
  </si>
  <si>
    <t>うどん作り</t>
  </si>
  <si>
    <t>小麦粉，だし，ねぎ，赤板（かまぼこ），塩（１人分）</t>
  </si>
  <si>
    <t>そうめん250ｇ (５束)，だし( ストレート)500㏄１本，ねぎ100g</t>
  </si>
  <si>
    <t>おにぎり（梅）１個，かき揚げ１個，パックジュース１個</t>
  </si>
  <si>
    <t>ペットボトル（500mℓ）</t>
  </si>
  <si>
    <t>ペットボトル（1.5ℓ）</t>
  </si>
  <si>
    <t>ジュース類</t>
  </si>
  <si>
    <t>ペットボトル（2ℓ）</t>
  </si>
  <si>
    <t>パックジュース</t>
  </si>
  <si>
    <t>牛乳，コーヒー牛乳，オレンジジュース，アップルジュース等</t>
  </si>
  <si>
    <t>アイスクリーム</t>
  </si>
  <si>
    <t>カップ入かき氷もあり</t>
  </si>
  <si>
    <t>菓子</t>
  </si>
  <si>
    <t>詰め合わせも可</t>
  </si>
  <si>
    <t>菓子パン</t>
  </si>
  <si>
    <t>くだもの</t>
  </si>
  <si>
    <t>（季節物）スイカ，もも，なし，ぶどう，バナナ，オレンジ　※ナイフは団体準備</t>
  </si>
  <si>
    <t>天体観察</t>
  </si>
  <si>
    <t>　  昼食9:00～</t>
  </si>
  <si>
    <t>Ｆ</t>
  </si>
  <si>
    <t>Ｂ</t>
  </si>
  <si>
    <t>Ａ</t>
  </si>
  <si>
    <t>Ｄ</t>
  </si>
  <si>
    <t>Ｅ</t>
  </si>
  <si>
    <t>Ｇ</t>
  </si>
  <si>
    <t>Ｈ</t>
  </si>
  <si>
    <t>Ｉ</t>
  </si>
  <si>
    <t>Ｊ</t>
  </si>
  <si>
    <t>Ｋ</t>
  </si>
  <si>
    <t>Ｌ</t>
  </si>
  <si>
    <t>Ｍ</t>
  </si>
  <si>
    <t>標準
セット数
（人数÷８基準）</t>
  </si>
  <si>
    <t>1枚（14穴）</t>
  </si>
  <si>
    <t>連続する1.5時間（講師一人あたり）</t>
  </si>
  <si>
    <t>連続する３時間（講師一人あたり）</t>
  </si>
  <si>
    <t>宿泊＆食事料金  簡易計算シート</t>
  </si>
  <si>
    <t>吉備の森　自然観察隊</t>
  </si>
  <si>
    <t>　昼食弁当飲み物無し</t>
  </si>
  <si>
    <t>正方形の板で焼いてない（バーナー，紐，金具，アルスカラー1色付き）</t>
  </si>
  <si>
    <t>1本（キャンドルのつどい）</t>
  </si>
  <si>
    <t>個数</t>
  </si>
  <si>
    <t>金額</t>
  </si>
  <si>
    <t>粉クレンザー</t>
  </si>
  <si>
    <t>粉クレンザー</t>
  </si>
  <si>
    <t>乾電池(単2)</t>
  </si>
  <si>
    <t>洗濯用洗剤</t>
  </si>
  <si>
    <t>軍手</t>
  </si>
  <si>
    <t>子ども用軍手</t>
  </si>
  <si>
    <t>1双</t>
  </si>
  <si>
    <t>竹は返品不可。</t>
  </si>
  <si>
    <t>糸，針，おもり，浮き（2セット入）</t>
  </si>
  <si>
    <t>バードコール</t>
  </si>
  <si>
    <t>1個</t>
  </si>
  <si>
    <r>
      <t>レストラン食</t>
    </r>
    <r>
      <rPr>
        <sz val="8"/>
        <rFont val="HG丸ｺﾞｼｯｸM-PRO"/>
        <family val="3"/>
      </rPr>
      <t>（ビュッフェ）</t>
    </r>
  </si>
  <si>
    <t>※3歳以下は無料。
　少人数の場合，ビュッフェ形式ではない提供になります</t>
  </si>
  <si>
    <t>ポークウィンナー</t>
  </si>
  <si>
    <t>温泉卵</t>
  </si>
  <si>
    <t>コーン缶</t>
  </si>
  <si>
    <t>オプション（2本入×8人分＝16本）</t>
  </si>
  <si>
    <t>オプション（1個×8人分＝8個）</t>
  </si>
  <si>
    <t>オプション（30g×8人分＝240g）</t>
  </si>
  <si>
    <t>コピー</t>
  </si>
  <si>
    <t>1枚 A4サイズ白黒のみ</t>
  </si>
  <si>
    <t>竹のコップとはし</t>
  </si>
  <si>
    <t>竹のコップとスプーン</t>
  </si>
  <si>
    <t>1セット（火起こし器１台，替え芯１本，火きり板１枚，かんなクズ１袋，麻布１枚）</t>
  </si>
  <si>
    <t>おにぎりおかずセット</t>
  </si>
  <si>
    <t>おにぎり３個，おかず、緑茶500mlペットボトル１本</t>
  </si>
  <si>
    <t>俵おにぎり４個，おかず、緑茶500mlペットボトル１本</t>
  </si>
  <si>
    <t>俵おにぎりおかず弁当</t>
  </si>
  <si>
    <t>助六寿司</t>
  </si>
  <si>
    <t>いなりずし４個、巻き寿司４切、緑茶500mlペットボトル１本</t>
  </si>
  <si>
    <t>おにぎりor菓子パン2個，ウイダーinゼリー，バナナ１本</t>
  </si>
  <si>
    <t>ごはん，おかず、緑茶500mlペットボトル１本</t>
  </si>
  <si>
    <t>おにぎりor菓子パン3個，ミニゼリー1個，パック飲料1個</t>
  </si>
  <si>
    <t>そうめん(3～5人分) ※調理済</t>
  </si>
  <si>
    <t>かき揚げセット ※調理済</t>
  </si>
  <si>
    <t>野菜コロッケ ※調理済</t>
  </si>
  <si>
    <t>野菜コロッケ１個</t>
  </si>
  <si>
    <t>スポーツドリンク，ウーロン茶，緑茶，麦茶</t>
  </si>
  <si>
    <t>ジャム・クリーム・コーヒー・バナナ・白あん・黒あん・スペシャルサンド</t>
  </si>
  <si>
    <t>スポーツドリンク，ウーロン茶，緑茶，麦茶</t>
  </si>
  <si>
    <t>1,500円～（要事前相談）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</si>
</sst>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##&quot;の&quot;&quot;家&quot;&quot;族&quot;&quot;数&quot;"/>
    <numFmt numFmtId="179" formatCode="[$-411]ggge&quot;年&quot;m&quot;月&quot;d&quot;日&quot;;@"/>
    <numFmt numFmtId="180" formatCode="#,###&quot;円&quot;"/>
    <numFmt numFmtId="181" formatCode="&quot;平&quot;&quot;成&quot;##&quot;年&quot;&quot;度&quot;"/>
    <numFmt numFmtId="182" formatCode="&quot;「&quot;@&quot;」の経費について&quot;"/>
    <numFmt numFmtId="183" formatCode="#,##0.0;[Red]\-#,##0.0"/>
    <numFmt numFmtId="184" formatCode="0.0_);[Red]\(0.0\)"/>
    <numFmt numFmtId="185" formatCode="#,###.##&quot;円&quot;"/>
    <numFmt numFmtId="186" formatCode="0#.##&quot;円&quot;"/>
    <numFmt numFmtId="187" formatCode="##,0##.##&quot;円&quot;"/>
    <numFmt numFmtId="188" formatCode="0_);[Red]\(0\)"/>
    <numFmt numFmtId="189" formatCode="0_ "/>
    <numFmt numFmtId="190" formatCode="#,##0.00_ "/>
    <numFmt numFmtId="191" formatCode="0.0_ "/>
    <numFmt numFmtId="192" formatCode="#,##0;&quot;△ &quot;#,##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58"/>
      <name val="HG丸ｺﾞｼｯｸM-PRO"/>
      <family val="3"/>
    </font>
    <font>
      <sz val="11"/>
      <color indexed="18"/>
      <name val="HG丸ｺﾞｼｯｸM-PRO"/>
      <family val="3"/>
    </font>
    <font>
      <b/>
      <sz val="11"/>
      <color indexed="58"/>
      <name val="HG丸ｺﾞｼｯｸM-PRO"/>
      <family val="3"/>
    </font>
    <font>
      <b/>
      <sz val="11"/>
      <color indexed="18"/>
      <name val="HG丸ｺﾞｼｯｸM-PRO"/>
      <family val="3"/>
    </font>
    <font>
      <b/>
      <sz val="11"/>
      <color indexed="16"/>
      <name val="HG丸ｺﾞｼｯｸM-PRO"/>
      <family val="3"/>
    </font>
    <font>
      <sz val="12"/>
      <name val="Century"/>
      <family val="1"/>
    </font>
    <font>
      <sz val="10.5"/>
      <name val="HG丸ｺﾞｼｯｸM-PRO"/>
      <family val="3"/>
    </font>
    <font>
      <sz val="11"/>
      <color indexed="12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color indexed="17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59"/>
      <name val="HG丸ｺﾞｼｯｸM-PRO"/>
      <family val="3"/>
    </font>
    <font>
      <sz val="9"/>
      <name val="HG丸ｺﾞｼｯｸM-PRO"/>
      <family val="3"/>
    </font>
    <font>
      <sz val="18"/>
      <color indexed="10"/>
      <name val="HG丸ｺﾞｼｯｸM-PRO"/>
      <family val="3"/>
    </font>
    <font>
      <sz val="11"/>
      <color indexed="1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5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shrinkToFit="1"/>
    </xf>
    <xf numFmtId="177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14" fillId="33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vertical="center" shrinkToFit="1"/>
    </xf>
    <xf numFmtId="0" fontId="14" fillId="33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191" fontId="5" fillId="0" borderId="13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wrapText="1" shrinkToFit="1"/>
    </xf>
    <xf numFmtId="189" fontId="5" fillId="0" borderId="18" xfId="0" applyNumberFormat="1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177" fontId="17" fillId="0" borderId="25" xfId="0" applyNumberFormat="1" applyFont="1" applyBorder="1" applyAlignment="1">
      <alignment vertical="center" shrinkToFit="1"/>
    </xf>
    <xf numFmtId="189" fontId="5" fillId="0" borderId="13" xfId="0" applyNumberFormat="1" applyFont="1" applyBorder="1" applyAlignment="1">
      <alignment vertical="center" shrinkToFit="1"/>
    </xf>
    <xf numFmtId="189" fontId="5" fillId="0" borderId="13" xfId="0" applyNumberFormat="1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177" fontId="18" fillId="0" borderId="25" xfId="0" applyNumberFormat="1" applyFont="1" applyBorder="1" applyAlignment="1">
      <alignment vertical="center"/>
    </xf>
    <xf numFmtId="0" fontId="0" fillId="33" borderId="20" xfId="0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horizontal="right" vertical="center" indent="1" shrinkToFit="1"/>
    </xf>
    <xf numFmtId="189" fontId="5" fillId="0" borderId="13" xfId="0" applyNumberFormat="1" applyFont="1" applyBorder="1" applyAlignment="1">
      <alignment horizontal="right" vertical="center" indent="1" shrinkToFit="1"/>
    </xf>
    <xf numFmtId="0" fontId="0" fillId="0" borderId="0" xfId="0" applyNumberFormat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33" borderId="0" xfId="0" applyNumberFormat="1" applyFont="1" applyFill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177" fontId="17" fillId="4" borderId="26" xfId="0" applyNumberFormat="1" applyFont="1" applyFill="1" applyBorder="1" applyAlignment="1">
      <alignment vertical="center" shrinkToFit="1"/>
    </xf>
    <xf numFmtId="177" fontId="18" fillId="4" borderId="26" xfId="0" applyNumberFormat="1" applyFont="1" applyFill="1" applyBorder="1" applyAlignment="1">
      <alignment vertical="center"/>
    </xf>
    <xf numFmtId="177" fontId="12" fillId="34" borderId="23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7" fillId="0" borderId="27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7" fillId="0" borderId="29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7" fillId="0" borderId="13" xfId="0" applyFont="1" applyBorder="1" applyAlignment="1">
      <alignment horizontal="center" vertical="center" wrapText="1" shrinkToFit="1"/>
    </xf>
    <xf numFmtId="177" fontId="6" fillId="32" borderId="17" xfId="0" applyNumberFormat="1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vertical="center" shrinkToFit="1"/>
    </xf>
    <xf numFmtId="0" fontId="26" fillId="35" borderId="31" xfId="0" applyFont="1" applyFill="1" applyBorder="1" applyAlignment="1">
      <alignment vertical="center" shrinkToFit="1"/>
    </xf>
    <xf numFmtId="0" fontId="26" fillId="35" borderId="28" xfId="0" applyFont="1" applyFill="1" applyBorder="1" applyAlignment="1">
      <alignment vertical="center" shrinkToFit="1"/>
    </xf>
    <xf numFmtId="0" fontId="21" fillId="4" borderId="25" xfId="0" applyFont="1" applyFill="1" applyBorder="1" applyAlignment="1">
      <alignment vertical="center" shrinkToFit="1"/>
    </xf>
    <xf numFmtId="0" fontId="21" fillId="4" borderId="26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4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6" fillId="35" borderId="29" xfId="0" applyFont="1" applyFill="1" applyBorder="1" applyAlignment="1">
      <alignment vertical="center" shrinkToFit="1"/>
    </xf>
    <xf numFmtId="0" fontId="26" fillId="35" borderId="0" xfId="0" applyFont="1" applyFill="1" applyBorder="1" applyAlignment="1">
      <alignment vertical="center" shrinkToFit="1"/>
    </xf>
    <xf numFmtId="0" fontId="26" fillId="35" borderId="27" xfId="0" applyFont="1" applyFill="1" applyBorder="1" applyAlignment="1">
      <alignment vertical="center" shrinkToFi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92" fontId="26" fillId="35" borderId="30" xfId="0" applyNumberFormat="1" applyFont="1" applyFill="1" applyBorder="1" applyAlignment="1">
      <alignment vertical="center" shrinkToFit="1"/>
    </xf>
    <xf numFmtId="192" fontId="26" fillId="35" borderId="31" xfId="0" applyNumberFormat="1" applyFont="1" applyFill="1" applyBorder="1" applyAlignment="1">
      <alignment vertical="center" shrinkToFit="1"/>
    </xf>
    <xf numFmtId="192" fontId="26" fillId="35" borderId="28" xfId="0" applyNumberFormat="1" applyFont="1" applyFill="1" applyBorder="1" applyAlignment="1">
      <alignment vertical="center" shrinkToFit="1"/>
    </xf>
    <xf numFmtId="192" fontId="27" fillId="35" borderId="30" xfId="0" applyNumberFormat="1" applyFont="1" applyFill="1" applyBorder="1" applyAlignment="1">
      <alignment vertical="center" shrinkToFit="1"/>
    </xf>
    <xf numFmtId="192" fontId="27" fillId="35" borderId="31" xfId="0" applyNumberFormat="1" applyFont="1" applyFill="1" applyBorder="1" applyAlignment="1">
      <alignment vertical="center" shrinkToFit="1"/>
    </xf>
    <xf numFmtId="192" fontId="27" fillId="35" borderId="28" xfId="0" applyNumberFormat="1" applyFont="1" applyFill="1" applyBorder="1" applyAlignment="1">
      <alignment vertical="center" shrinkToFit="1"/>
    </xf>
    <xf numFmtId="0" fontId="26" fillId="35" borderId="30" xfId="0" applyFont="1" applyFill="1" applyBorder="1" applyAlignment="1">
      <alignment vertical="center" shrinkToFit="1"/>
    </xf>
    <xf numFmtId="0" fontId="26" fillId="35" borderId="31" xfId="0" applyFont="1" applyFill="1" applyBorder="1" applyAlignment="1">
      <alignment vertical="center" shrinkToFit="1"/>
    </xf>
    <xf numFmtId="0" fontId="26" fillId="35" borderId="28" xfId="0" applyFont="1" applyFill="1" applyBorder="1" applyAlignment="1">
      <alignment vertical="center" shrinkToFit="1"/>
    </xf>
    <xf numFmtId="0" fontId="29" fillId="35" borderId="29" xfId="0" applyFont="1" applyFill="1" applyBorder="1" applyAlignment="1">
      <alignment vertical="center" shrinkToFit="1"/>
    </xf>
    <xf numFmtId="0" fontId="29" fillId="35" borderId="0" xfId="0" applyFont="1" applyFill="1" applyBorder="1" applyAlignment="1">
      <alignment vertical="center" shrinkToFit="1"/>
    </xf>
    <xf numFmtId="0" fontId="29" fillId="35" borderId="27" xfId="0" applyFont="1" applyFill="1" applyBorder="1" applyAlignment="1">
      <alignment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26" fillId="0" borderId="30" xfId="0" applyFont="1" applyFill="1" applyBorder="1" applyAlignment="1">
      <alignment vertical="center" shrinkToFit="1"/>
    </xf>
    <xf numFmtId="0" fontId="26" fillId="0" borderId="31" xfId="0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192" fontId="27" fillId="0" borderId="30" xfId="0" applyNumberFormat="1" applyFont="1" applyFill="1" applyBorder="1" applyAlignment="1">
      <alignment vertical="center" shrinkToFit="1"/>
    </xf>
    <xf numFmtId="192" fontId="27" fillId="0" borderId="31" xfId="0" applyNumberFormat="1" applyFont="1" applyFill="1" applyBorder="1" applyAlignment="1">
      <alignment vertical="center" shrinkToFit="1"/>
    </xf>
    <xf numFmtId="192" fontId="27" fillId="0" borderId="28" xfId="0" applyNumberFormat="1" applyFont="1" applyFill="1" applyBorder="1" applyAlignment="1">
      <alignment vertical="center" shrinkToFit="1"/>
    </xf>
    <xf numFmtId="192" fontId="27" fillId="0" borderId="30" xfId="0" applyNumberFormat="1" applyFont="1" applyBorder="1" applyAlignment="1">
      <alignment vertical="center" shrinkToFit="1"/>
    </xf>
    <xf numFmtId="192" fontId="27" fillId="0" borderId="31" xfId="0" applyNumberFormat="1" applyFont="1" applyBorder="1" applyAlignment="1">
      <alignment vertical="center" shrinkToFit="1"/>
    </xf>
    <xf numFmtId="192" fontId="27" fillId="0" borderId="28" xfId="0" applyNumberFormat="1" applyFont="1" applyBorder="1" applyAlignment="1">
      <alignment vertical="center" shrinkToFit="1"/>
    </xf>
    <xf numFmtId="0" fontId="26" fillId="0" borderId="29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35" borderId="29" xfId="0" applyFont="1" applyFill="1" applyBorder="1" applyAlignment="1">
      <alignment vertical="center" shrinkToFit="1"/>
    </xf>
    <xf numFmtId="0" fontId="26" fillId="35" borderId="0" xfId="0" applyFont="1" applyFill="1" applyBorder="1" applyAlignment="1">
      <alignment vertical="center" shrinkToFit="1"/>
    </xf>
    <xf numFmtId="0" fontId="26" fillId="35" borderId="27" xfId="0" applyFont="1" applyFill="1" applyBorder="1" applyAlignment="1">
      <alignment vertical="center" shrinkToFit="1"/>
    </xf>
    <xf numFmtId="0" fontId="26" fillId="35" borderId="34" xfId="0" applyFont="1" applyFill="1" applyBorder="1" applyAlignment="1">
      <alignment vertical="center" shrinkToFit="1"/>
    </xf>
    <xf numFmtId="0" fontId="26" fillId="35" borderId="35" xfId="0" applyFont="1" applyFill="1" applyBorder="1" applyAlignment="1">
      <alignment vertical="center" shrinkToFit="1"/>
    </xf>
    <xf numFmtId="0" fontId="26" fillId="35" borderId="36" xfId="0" applyFont="1" applyFill="1" applyBorder="1" applyAlignment="1">
      <alignment vertical="center" shrinkToFit="1"/>
    </xf>
    <xf numFmtId="0" fontId="26" fillId="35" borderId="32" xfId="0" applyFont="1" applyFill="1" applyBorder="1" applyAlignment="1">
      <alignment vertical="center" shrinkToFit="1"/>
    </xf>
    <xf numFmtId="0" fontId="26" fillId="35" borderId="33" xfId="0" applyFont="1" applyFill="1" applyBorder="1" applyAlignment="1">
      <alignment vertical="center" shrinkToFit="1"/>
    </xf>
    <xf numFmtId="0" fontId="26" fillId="35" borderId="37" xfId="0" applyFont="1" applyFill="1" applyBorder="1" applyAlignment="1">
      <alignment vertical="center" shrinkToFit="1"/>
    </xf>
    <xf numFmtId="0" fontId="26" fillId="36" borderId="30" xfId="0" applyFont="1" applyFill="1" applyBorder="1" applyAlignment="1">
      <alignment vertical="center" shrinkToFit="1"/>
    </xf>
    <xf numFmtId="0" fontId="26" fillId="36" borderId="31" xfId="0" applyFont="1" applyFill="1" applyBorder="1" applyAlignment="1">
      <alignment vertical="center" shrinkToFit="1"/>
    </xf>
    <xf numFmtId="0" fontId="26" fillId="36" borderId="28" xfId="0" applyFont="1" applyFill="1" applyBorder="1" applyAlignment="1">
      <alignment vertical="center" shrinkToFit="1"/>
    </xf>
    <xf numFmtId="192" fontId="26" fillId="35" borderId="30" xfId="0" applyNumberFormat="1" applyFont="1" applyFill="1" applyBorder="1" applyAlignment="1">
      <alignment horizontal="center" vertical="center" shrinkToFit="1"/>
    </xf>
    <xf numFmtId="192" fontId="26" fillId="35" borderId="31" xfId="0" applyNumberFormat="1" applyFont="1" applyFill="1" applyBorder="1" applyAlignment="1">
      <alignment horizontal="center" vertical="center" shrinkToFit="1"/>
    </xf>
    <xf numFmtId="192" fontId="26" fillId="35" borderId="28" xfId="0" applyNumberFormat="1" applyFont="1" applyFill="1" applyBorder="1" applyAlignment="1">
      <alignment horizontal="center" vertical="center" shrinkToFit="1"/>
    </xf>
    <xf numFmtId="0" fontId="26" fillId="36" borderId="30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28" xfId="0" applyFont="1" applyFill="1" applyBorder="1" applyAlignment="1">
      <alignment horizontal="center" vertical="center"/>
    </xf>
    <xf numFmtId="192" fontId="27" fillId="36" borderId="30" xfId="0" applyNumberFormat="1" applyFont="1" applyFill="1" applyBorder="1" applyAlignment="1">
      <alignment vertical="center"/>
    </xf>
    <xf numFmtId="192" fontId="27" fillId="36" borderId="31" xfId="0" applyNumberFormat="1" applyFont="1" applyFill="1" applyBorder="1" applyAlignment="1">
      <alignment vertical="center"/>
    </xf>
    <xf numFmtId="192" fontId="27" fillId="36" borderId="28" xfId="0" applyNumberFormat="1" applyFont="1" applyFill="1" applyBorder="1" applyAlignment="1">
      <alignment vertical="center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5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192" fontId="27" fillId="0" borderId="34" xfId="0" applyNumberFormat="1" applyFont="1" applyBorder="1" applyAlignment="1">
      <alignment vertical="center" shrinkToFit="1"/>
    </xf>
    <xf numFmtId="192" fontId="27" fillId="0" borderId="35" xfId="0" applyNumberFormat="1" applyFont="1" applyBorder="1" applyAlignment="1">
      <alignment vertical="center" shrinkToFit="1"/>
    </xf>
    <xf numFmtId="192" fontId="27" fillId="0" borderId="36" xfId="0" applyNumberFormat="1" applyFont="1" applyBorder="1" applyAlignment="1">
      <alignment vertical="center" shrinkToFit="1"/>
    </xf>
    <xf numFmtId="192" fontId="27" fillId="0" borderId="32" xfId="0" applyNumberFormat="1" applyFont="1" applyBorder="1" applyAlignment="1">
      <alignment vertical="center" shrinkToFit="1"/>
    </xf>
    <xf numFmtId="192" fontId="27" fillId="0" borderId="33" xfId="0" applyNumberFormat="1" applyFont="1" applyBorder="1" applyAlignment="1">
      <alignment vertical="center" shrinkToFit="1"/>
    </xf>
    <xf numFmtId="192" fontId="27" fillId="0" borderId="37" xfId="0" applyNumberFormat="1" applyFont="1" applyBorder="1" applyAlignment="1">
      <alignment vertical="center" shrinkToFit="1"/>
    </xf>
    <xf numFmtId="0" fontId="29" fillId="0" borderId="29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27" xfId="0" applyFont="1" applyBorder="1" applyAlignment="1">
      <alignment vertical="center" shrinkToFit="1"/>
    </xf>
    <xf numFmtId="0" fontId="29" fillId="35" borderId="32" xfId="0" applyFont="1" applyFill="1" applyBorder="1" applyAlignment="1">
      <alignment vertical="center" shrinkToFit="1"/>
    </xf>
    <xf numFmtId="0" fontId="29" fillId="35" borderId="33" xfId="0" applyFont="1" applyFill="1" applyBorder="1" applyAlignment="1">
      <alignment vertical="center" shrinkToFit="1"/>
    </xf>
    <xf numFmtId="0" fontId="29" fillId="35" borderId="37" xfId="0" applyFont="1" applyFill="1" applyBorder="1" applyAlignment="1">
      <alignment vertical="center" shrinkToFit="1"/>
    </xf>
    <xf numFmtId="0" fontId="26" fillId="35" borderId="38" xfId="0" applyFont="1" applyFill="1" applyBorder="1" applyAlignment="1">
      <alignment horizontal="center" vertical="center" textRotation="255" shrinkToFit="1"/>
    </xf>
    <xf numFmtId="0" fontId="26" fillId="35" borderId="40" xfId="0" applyFont="1" applyFill="1" applyBorder="1" applyAlignment="1">
      <alignment horizontal="center" vertical="center" textRotation="255" shrinkToFit="1"/>
    </xf>
    <xf numFmtId="0" fontId="26" fillId="35" borderId="39" xfId="0" applyFont="1" applyFill="1" applyBorder="1" applyAlignment="1">
      <alignment horizontal="center" vertical="center" textRotation="255" shrinkToFit="1"/>
    </xf>
    <xf numFmtId="0" fontId="29" fillId="0" borderId="32" xfId="0" applyFont="1" applyBorder="1" applyAlignment="1">
      <alignment vertical="center" shrinkToFit="1"/>
    </xf>
    <xf numFmtId="0" fontId="29" fillId="0" borderId="33" xfId="0" applyFont="1" applyBorder="1" applyAlignment="1">
      <alignment vertical="center" shrinkToFit="1"/>
    </xf>
    <xf numFmtId="0" fontId="29" fillId="0" borderId="37" xfId="0" applyFont="1" applyBorder="1" applyAlignment="1">
      <alignment vertical="center" shrinkToFit="1"/>
    </xf>
    <xf numFmtId="0" fontId="30" fillId="0" borderId="29" xfId="0" applyFont="1" applyBorder="1" applyAlignment="1">
      <alignment vertical="center" shrinkToFit="1"/>
    </xf>
    <xf numFmtId="0" fontId="27" fillId="35" borderId="30" xfId="0" applyFont="1" applyFill="1" applyBorder="1" applyAlignment="1">
      <alignment vertical="center" shrinkToFit="1"/>
    </xf>
    <xf numFmtId="0" fontId="27" fillId="35" borderId="31" xfId="0" applyFont="1" applyFill="1" applyBorder="1" applyAlignment="1">
      <alignment vertical="center" shrinkToFit="1"/>
    </xf>
    <xf numFmtId="0" fontId="27" fillId="35" borderId="28" xfId="0" applyFont="1" applyFill="1" applyBorder="1" applyAlignment="1">
      <alignment vertical="center" shrinkToFit="1"/>
    </xf>
    <xf numFmtId="0" fontId="27" fillId="35" borderId="29" xfId="0" applyFont="1" applyFill="1" applyBorder="1" applyAlignment="1">
      <alignment vertical="center" shrinkToFit="1"/>
    </xf>
    <xf numFmtId="0" fontId="27" fillId="35" borderId="0" xfId="0" applyFont="1" applyFill="1" applyBorder="1" applyAlignment="1">
      <alignment vertical="center" shrinkToFit="1"/>
    </xf>
    <xf numFmtId="0" fontId="27" fillId="35" borderId="27" xfId="0" applyFont="1" applyFill="1" applyBorder="1" applyAlignment="1">
      <alignment vertical="center" shrinkToFit="1"/>
    </xf>
    <xf numFmtId="0" fontId="27" fillId="35" borderId="38" xfId="0" applyFont="1" applyFill="1" applyBorder="1" applyAlignment="1">
      <alignment horizontal="center" vertical="center" textRotation="255" shrinkToFit="1"/>
    </xf>
    <xf numFmtId="0" fontId="27" fillId="35" borderId="40" xfId="0" applyFont="1" applyFill="1" applyBorder="1" applyAlignment="1">
      <alignment horizontal="center" vertical="center" textRotation="255" shrinkToFit="1"/>
    </xf>
    <xf numFmtId="0" fontId="27" fillId="35" borderId="39" xfId="0" applyFont="1" applyFill="1" applyBorder="1" applyAlignment="1">
      <alignment horizontal="center" vertical="center" textRotation="255" shrinkToFit="1"/>
    </xf>
    <xf numFmtId="0" fontId="27" fillId="35" borderId="32" xfId="0" applyFont="1" applyFill="1" applyBorder="1" applyAlignment="1">
      <alignment vertical="center" shrinkToFit="1"/>
    </xf>
    <xf numFmtId="0" fontId="27" fillId="35" borderId="33" xfId="0" applyFont="1" applyFill="1" applyBorder="1" applyAlignment="1">
      <alignment vertical="center" shrinkToFit="1"/>
    </xf>
    <xf numFmtId="0" fontId="27" fillId="35" borderId="37" xfId="0" applyFont="1" applyFill="1" applyBorder="1" applyAlignment="1">
      <alignment vertical="center" shrinkToFit="1"/>
    </xf>
    <xf numFmtId="0" fontId="30" fillId="35" borderId="29" xfId="0" applyFont="1" applyFill="1" applyBorder="1" applyAlignment="1">
      <alignment horizontal="left" vertical="center" wrapText="1" shrinkToFit="1"/>
    </xf>
    <xf numFmtId="0" fontId="30" fillId="35" borderId="0" xfId="0" applyFont="1" applyFill="1" applyBorder="1" applyAlignment="1">
      <alignment horizontal="left" vertical="center" wrapText="1" shrinkToFit="1"/>
    </xf>
    <xf numFmtId="0" fontId="30" fillId="35" borderId="27" xfId="0" applyFont="1" applyFill="1" applyBorder="1" applyAlignment="1">
      <alignment horizontal="left" vertical="center" wrapText="1" shrinkToFit="1"/>
    </xf>
    <xf numFmtId="0" fontId="27" fillId="35" borderId="30" xfId="0" applyFont="1" applyFill="1" applyBorder="1" applyAlignment="1">
      <alignment horizontal="left" vertical="center" shrinkToFit="1"/>
    </xf>
    <xf numFmtId="0" fontId="27" fillId="35" borderId="31" xfId="0" applyFont="1" applyFill="1" applyBorder="1" applyAlignment="1">
      <alignment horizontal="left" vertical="center" shrinkToFit="1"/>
    </xf>
    <xf numFmtId="0" fontId="27" fillId="35" borderId="28" xfId="0" applyFont="1" applyFill="1" applyBorder="1" applyAlignment="1">
      <alignment horizontal="left" vertical="center" shrinkToFit="1"/>
    </xf>
    <xf numFmtId="0" fontId="27" fillId="35" borderId="34" xfId="0" applyFont="1" applyFill="1" applyBorder="1" applyAlignment="1">
      <alignment vertical="center" shrinkToFit="1"/>
    </xf>
    <xf numFmtId="0" fontId="27" fillId="35" borderId="35" xfId="0" applyFont="1" applyFill="1" applyBorder="1" applyAlignment="1">
      <alignment vertical="center" shrinkToFit="1"/>
    </xf>
    <xf numFmtId="0" fontId="27" fillId="35" borderId="36" xfId="0" applyFont="1" applyFill="1" applyBorder="1" applyAlignment="1">
      <alignment vertical="center" shrinkToFit="1"/>
    </xf>
    <xf numFmtId="0" fontId="26" fillId="36" borderId="30" xfId="0" applyFont="1" applyFill="1" applyBorder="1" applyAlignment="1">
      <alignment horizontal="center" vertical="center" shrinkToFit="1"/>
    </xf>
    <xf numFmtId="0" fontId="26" fillId="36" borderId="31" xfId="0" applyFont="1" applyFill="1" applyBorder="1" applyAlignment="1">
      <alignment horizontal="center" vertical="center" shrinkToFit="1"/>
    </xf>
    <xf numFmtId="0" fontId="26" fillId="36" borderId="28" xfId="0" applyFont="1" applyFill="1" applyBorder="1" applyAlignment="1">
      <alignment horizontal="center" vertical="center" shrinkToFit="1"/>
    </xf>
    <xf numFmtId="192" fontId="27" fillId="36" borderId="30" xfId="0" applyNumberFormat="1" applyFont="1" applyFill="1" applyBorder="1" applyAlignment="1">
      <alignment vertical="center" shrinkToFit="1"/>
    </xf>
    <xf numFmtId="192" fontId="27" fillId="36" borderId="31" xfId="0" applyNumberFormat="1" applyFont="1" applyFill="1" applyBorder="1" applyAlignment="1">
      <alignment vertical="center" shrinkToFit="1"/>
    </xf>
    <xf numFmtId="192" fontId="27" fillId="36" borderId="28" xfId="0" applyNumberFormat="1" applyFont="1" applyFill="1" applyBorder="1" applyAlignment="1">
      <alignment vertical="center" shrinkToFit="1"/>
    </xf>
    <xf numFmtId="0" fontId="26" fillId="0" borderId="38" xfId="0" applyFont="1" applyBorder="1" applyAlignment="1">
      <alignment horizontal="center" vertical="center" textRotation="255" shrinkToFit="1"/>
    </xf>
    <xf numFmtId="0" fontId="26" fillId="0" borderId="40" xfId="0" applyFont="1" applyBorder="1" applyAlignment="1">
      <alignment horizontal="center" vertical="center" textRotation="255" shrinkToFit="1"/>
    </xf>
    <xf numFmtId="0" fontId="26" fillId="0" borderId="39" xfId="0" applyFont="1" applyBorder="1" applyAlignment="1">
      <alignment horizontal="center" vertical="center" textRotation="255" shrinkToFit="1"/>
    </xf>
    <xf numFmtId="0" fontId="7" fillId="37" borderId="30" xfId="0" applyFont="1" applyFill="1" applyBorder="1" applyAlignment="1">
      <alignment horizontal="center" vertical="center" shrinkToFit="1"/>
    </xf>
    <xf numFmtId="0" fontId="7" fillId="37" borderId="31" xfId="0" applyFont="1" applyFill="1" applyBorder="1" applyAlignment="1">
      <alignment horizontal="center"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34" xfId="0" applyFont="1" applyBorder="1" applyAlignment="1">
      <alignment vertical="center" shrinkToFit="1"/>
    </xf>
    <xf numFmtId="0" fontId="27" fillId="0" borderId="35" xfId="0" applyFont="1" applyBorder="1" applyAlignment="1">
      <alignment vertical="center" shrinkToFit="1"/>
    </xf>
    <xf numFmtId="0" fontId="27" fillId="0" borderId="36" xfId="0" applyFont="1" applyBorder="1" applyAlignment="1">
      <alignment vertical="center" shrinkToFit="1"/>
    </xf>
    <xf numFmtId="0" fontId="28" fillId="3" borderId="41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192" fontId="8" fillId="0" borderId="41" xfId="0" applyNumberFormat="1" applyFont="1" applyFill="1" applyBorder="1" applyAlignment="1">
      <alignment vertical="center"/>
    </xf>
    <xf numFmtId="192" fontId="8" fillId="0" borderId="16" xfId="0" applyNumberFormat="1" applyFont="1" applyFill="1" applyBorder="1" applyAlignment="1">
      <alignment vertical="center"/>
    </xf>
    <xf numFmtId="192" fontId="8" fillId="0" borderId="42" xfId="0" applyNumberFormat="1" applyFont="1" applyFill="1" applyBorder="1" applyAlignment="1">
      <alignment vertical="center"/>
    </xf>
    <xf numFmtId="192" fontId="8" fillId="0" borderId="4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192" fontId="8" fillId="0" borderId="44" xfId="0" applyNumberFormat="1" applyFont="1" applyFill="1" applyBorder="1" applyAlignment="1">
      <alignment vertical="center"/>
    </xf>
    <xf numFmtId="0" fontId="27" fillId="0" borderId="29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="85" zoomScaleNormal="85" zoomScalePageLayoutView="0" workbookViewId="0" topLeftCell="A1">
      <selection activeCell="A1" sqref="A1:I1"/>
    </sheetView>
  </sheetViews>
  <sheetFormatPr defaultColWidth="9.00390625" defaultRowHeight="13.5"/>
  <cols>
    <col min="1" max="1" width="5.125" style="0" customWidth="1"/>
    <col min="2" max="2" width="18.625" style="0" customWidth="1"/>
    <col min="3" max="8" width="8.625" style="0" customWidth="1"/>
    <col min="9" max="9" width="12.625" style="0" customWidth="1"/>
    <col min="10" max="10" width="1.4921875" style="3" customWidth="1"/>
    <col min="11" max="11" width="12.50390625" style="3" hidden="1" customWidth="1"/>
    <col min="12" max="12" width="7.125" style="0" hidden="1" customWidth="1"/>
    <col min="13" max="13" width="5.375" style="0" hidden="1" customWidth="1"/>
    <col min="14" max="14" width="6.50390625" style="0" hidden="1" customWidth="1"/>
    <col min="15" max="16" width="4.125" style="0" hidden="1" customWidth="1"/>
    <col min="17" max="17" width="9.00390625" style="0" hidden="1" customWidth="1"/>
  </cols>
  <sheetData>
    <row r="1" spans="1:11" s="18" customFormat="1" ht="36.75" customHeight="1">
      <c r="A1" s="131" t="s">
        <v>17</v>
      </c>
      <c r="B1" s="131"/>
      <c r="C1" s="131"/>
      <c r="D1" s="131"/>
      <c r="E1" s="131"/>
      <c r="F1" s="131"/>
      <c r="G1" s="131"/>
      <c r="H1" s="131"/>
      <c r="I1" s="131"/>
      <c r="J1" s="4"/>
      <c r="K1" s="4"/>
    </row>
    <row r="2" spans="1:11" s="18" customFormat="1" ht="36.75" customHeight="1">
      <c r="A2" s="27"/>
      <c r="B2" s="27" t="s">
        <v>267</v>
      </c>
      <c r="C2" s="27"/>
      <c r="D2" s="27"/>
      <c r="E2" s="27"/>
      <c r="F2" s="27"/>
      <c r="G2" s="27"/>
      <c r="H2" s="27"/>
      <c r="I2" s="27"/>
      <c r="J2" s="4"/>
      <c r="K2" s="4"/>
    </row>
    <row r="3" spans="1:11" s="18" customFormat="1" ht="30" customHeight="1">
      <c r="A3" s="27"/>
      <c r="B3" s="27" t="s">
        <v>18</v>
      </c>
      <c r="C3" s="44"/>
      <c r="D3" s="45" t="s">
        <v>19</v>
      </c>
      <c r="E3" s="45"/>
      <c r="F3" s="45"/>
      <c r="G3" s="45"/>
      <c r="H3" s="45"/>
      <c r="I3" s="45"/>
      <c r="J3" s="4"/>
      <c r="K3" s="4"/>
    </row>
    <row r="4" spans="1:11" s="18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7"/>
      <c r="K4" s="4"/>
    </row>
    <row r="5" spans="1:11" s="18" customFormat="1" ht="30" customHeight="1">
      <c r="A5" s="20" t="s">
        <v>38</v>
      </c>
      <c r="B5" s="46"/>
      <c r="C5" s="46"/>
      <c r="D5" s="46"/>
      <c r="E5" s="46"/>
      <c r="F5" s="46"/>
      <c r="G5" s="46"/>
      <c r="H5" s="46"/>
      <c r="I5" s="46"/>
      <c r="J5" s="17"/>
      <c r="K5" s="4"/>
    </row>
    <row r="6" spans="1:11" s="18" customFormat="1" ht="30" customHeight="1">
      <c r="A6" s="81" t="s">
        <v>36</v>
      </c>
      <c r="B6" s="46"/>
      <c r="C6" s="46"/>
      <c r="D6" s="46"/>
      <c r="E6" s="46"/>
      <c r="F6" s="46"/>
      <c r="G6" s="46"/>
      <c r="H6" s="46"/>
      <c r="I6" s="46"/>
      <c r="J6" s="17"/>
      <c r="K6" s="4"/>
    </row>
    <row r="7" spans="1:11" s="18" customFormat="1" ht="9.75" customHeight="1">
      <c r="A7" s="20"/>
      <c r="B7" s="19"/>
      <c r="C7" s="19"/>
      <c r="D7" s="19"/>
      <c r="E7" s="19"/>
      <c r="F7" s="19"/>
      <c r="G7" s="19"/>
      <c r="H7" s="19"/>
      <c r="I7" s="19"/>
      <c r="J7" s="17"/>
      <c r="K7" s="4"/>
    </row>
    <row r="8" spans="1:9" ht="19.5" customHeight="1">
      <c r="A8" s="21"/>
      <c r="B8" s="36"/>
      <c r="C8" s="132" t="s">
        <v>6</v>
      </c>
      <c r="D8" s="40" t="s">
        <v>2</v>
      </c>
      <c r="E8" s="124" t="s">
        <v>6</v>
      </c>
      <c r="F8" s="40" t="s">
        <v>3</v>
      </c>
      <c r="G8" s="124" t="s">
        <v>6</v>
      </c>
      <c r="H8" s="40" t="s">
        <v>1</v>
      </c>
      <c r="I8" s="124" t="s">
        <v>0</v>
      </c>
    </row>
    <row r="9" spans="1:9" ht="19.5" customHeight="1">
      <c r="A9" s="21"/>
      <c r="B9" s="37" t="s">
        <v>13</v>
      </c>
      <c r="C9" s="133"/>
      <c r="D9" s="41"/>
      <c r="E9" s="133"/>
      <c r="F9" s="41"/>
      <c r="G9" s="133"/>
      <c r="H9" s="41"/>
      <c r="I9" s="125"/>
    </row>
    <row r="10" spans="1:11" ht="19.5" customHeight="1">
      <c r="A10" s="21"/>
      <c r="B10" s="37"/>
      <c r="C10" s="134"/>
      <c r="D10" s="42" t="s">
        <v>39</v>
      </c>
      <c r="E10" s="134"/>
      <c r="F10" s="42" t="s">
        <v>39</v>
      </c>
      <c r="G10" s="134"/>
      <c r="H10" s="41" t="s">
        <v>39</v>
      </c>
      <c r="I10" s="125"/>
      <c r="J10" s="4"/>
      <c r="K10"/>
    </row>
    <row r="11" spans="1:11" ht="30" customHeight="1">
      <c r="A11" s="22"/>
      <c r="B11" s="38" t="s">
        <v>5</v>
      </c>
      <c r="C11" s="57"/>
      <c r="D11" s="6">
        <v>420</v>
      </c>
      <c r="E11" s="57"/>
      <c r="F11" s="6">
        <v>570</v>
      </c>
      <c r="G11" s="57"/>
      <c r="H11" s="6">
        <v>650</v>
      </c>
      <c r="I11" s="7">
        <f>+(C11*D11)+(E11*F11)+(G11*H11)</f>
        <v>0</v>
      </c>
      <c r="J11" s="5"/>
      <c r="K11"/>
    </row>
    <row r="12" spans="1:11" ht="30" customHeight="1">
      <c r="A12" s="22"/>
      <c r="B12" s="38" t="s">
        <v>4</v>
      </c>
      <c r="C12" s="57"/>
      <c r="D12" s="6">
        <v>410</v>
      </c>
      <c r="E12" s="57"/>
      <c r="F12" s="6">
        <v>560</v>
      </c>
      <c r="G12" s="57"/>
      <c r="H12" s="6">
        <v>630</v>
      </c>
      <c r="I12" s="7">
        <f>+(C12*D12)+(E12*F12)+(G12*H12)</f>
        <v>0</v>
      </c>
      <c r="J12" s="5"/>
      <c r="K12"/>
    </row>
    <row r="13" spans="1:11" ht="30" customHeight="1">
      <c r="A13" s="22"/>
      <c r="B13" s="38" t="s">
        <v>40</v>
      </c>
      <c r="C13" s="57"/>
      <c r="D13" s="6">
        <v>300</v>
      </c>
      <c r="E13" s="57"/>
      <c r="F13" s="6">
        <v>390</v>
      </c>
      <c r="G13" s="57"/>
      <c r="H13" s="6">
        <v>440</v>
      </c>
      <c r="I13" s="7">
        <f>+(C13*D13)+(E13*F13)+(G13*H13)</f>
        <v>0</v>
      </c>
      <c r="J13" s="5"/>
      <c r="K13"/>
    </row>
    <row r="14" spans="1:11" ht="30" customHeight="1" thickBot="1">
      <c r="A14" s="22"/>
      <c r="B14" s="38" t="s">
        <v>10</v>
      </c>
      <c r="C14" s="57"/>
      <c r="D14" s="6">
        <v>0</v>
      </c>
      <c r="E14" s="57"/>
      <c r="F14" s="6">
        <f>E14*IF(B14="幼児",0,IF(B14="4歳以上",380,IF(B14="小学生",540,IF(B14="中学生以上",550,0))))</f>
        <v>0</v>
      </c>
      <c r="G14" s="57"/>
      <c r="H14" s="6">
        <f>G14*IF(B14="幼児",0,IF(B14="4歳以上",440,IF(B14="小学生",630,IF(B14="中学生以上",650,0))))</f>
        <v>0</v>
      </c>
      <c r="I14" s="8">
        <f>+(C14*D14)+(E14*F14)+(G14*H14)</f>
        <v>0</v>
      </c>
      <c r="J14" s="5"/>
      <c r="K14"/>
    </row>
    <row r="15" spans="1:9" ht="30" customHeight="1" thickBot="1" thickTop="1">
      <c r="A15" s="21"/>
      <c r="B15" s="39" t="s">
        <v>15</v>
      </c>
      <c r="C15" s="55">
        <f>SUM(C11:C14)</f>
        <v>0</v>
      </c>
      <c r="D15" s="56"/>
      <c r="E15" s="55">
        <f>SUM(E11:E14)</f>
        <v>0</v>
      </c>
      <c r="F15" s="56"/>
      <c r="G15" s="55">
        <f>SUM(G11:G14)</f>
        <v>0</v>
      </c>
      <c r="H15" s="9"/>
      <c r="I15" s="52">
        <f>SUM(I11:I14)</f>
        <v>0</v>
      </c>
    </row>
    <row r="16" spans="1:9" ht="24" customHeight="1" thickTop="1">
      <c r="A16" s="10"/>
      <c r="B16" s="23"/>
      <c r="C16" s="24"/>
      <c r="D16" s="24"/>
      <c r="E16" s="12"/>
      <c r="F16" s="12"/>
      <c r="G16" s="12"/>
      <c r="H16" s="12"/>
      <c r="I16" s="50" t="s">
        <v>16</v>
      </c>
    </row>
    <row r="17" spans="1:9" ht="30" customHeight="1">
      <c r="A17" s="20" t="s">
        <v>14</v>
      </c>
      <c r="B17" s="11"/>
      <c r="C17" s="25"/>
      <c r="D17" s="25"/>
      <c r="E17" s="12"/>
      <c r="F17" s="12"/>
      <c r="G17" s="12"/>
      <c r="H17" s="12"/>
      <c r="I17" s="12"/>
    </row>
    <row r="18" spans="1:9" ht="9.75" customHeight="1">
      <c r="A18" s="20"/>
      <c r="B18" s="11"/>
      <c r="C18" s="25"/>
      <c r="D18" s="25"/>
      <c r="E18" s="12"/>
      <c r="F18" s="12"/>
      <c r="G18" s="12"/>
      <c r="H18" s="12"/>
      <c r="I18" s="12"/>
    </row>
    <row r="19" spans="1:9" ht="24" customHeight="1">
      <c r="A19" s="10"/>
      <c r="B19" s="26" t="s">
        <v>41</v>
      </c>
      <c r="C19" s="35"/>
      <c r="D19" s="33" t="s">
        <v>42</v>
      </c>
      <c r="E19" s="107">
        <f>+C19+1</f>
        <v>1</v>
      </c>
      <c r="F19" s="34" t="s">
        <v>7</v>
      </c>
      <c r="G19" s="12"/>
      <c r="H19" s="12"/>
      <c r="I19" s="12"/>
    </row>
    <row r="20" spans="1:11" s="18" customFormat="1" ht="18" customHeight="1">
      <c r="A20" s="10"/>
      <c r="B20" s="28"/>
      <c r="C20" s="29"/>
      <c r="D20" s="29"/>
      <c r="E20" s="30"/>
      <c r="F20" s="31"/>
      <c r="G20" s="32"/>
      <c r="H20" s="32"/>
      <c r="I20" s="32"/>
      <c r="J20" s="4"/>
      <c r="K20" s="4"/>
    </row>
    <row r="21" spans="1:9" ht="30" customHeight="1">
      <c r="A21" s="13"/>
      <c r="B21" s="122" t="s">
        <v>43</v>
      </c>
      <c r="C21" s="126" t="s">
        <v>20</v>
      </c>
      <c r="D21" s="128" t="s">
        <v>11</v>
      </c>
      <c r="E21" s="128" t="s">
        <v>12</v>
      </c>
      <c r="F21" s="129" t="s">
        <v>0</v>
      </c>
      <c r="G21" s="14"/>
      <c r="H21" s="14"/>
      <c r="I21" s="15"/>
    </row>
    <row r="22" spans="1:9" ht="30" customHeight="1" thickBot="1">
      <c r="A22" s="13"/>
      <c r="B22" s="123"/>
      <c r="C22" s="127"/>
      <c r="D22" s="127"/>
      <c r="E22" s="127"/>
      <c r="F22" s="130"/>
      <c r="G22" s="14"/>
      <c r="H22" s="48" t="s">
        <v>44</v>
      </c>
      <c r="I22" s="48"/>
    </row>
    <row r="23" spans="1:9" ht="30" customHeight="1" thickBot="1" thickTop="1">
      <c r="A23" s="13"/>
      <c r="B23" s="43" t="s">
        <v>8</v>
      </c>
      <c r="C23" s="57"/>
      <c r="D23" s="6">
        <v>300</v>
      </c>
      <c r="E23" s="6">
        <f>1+ROUNDDOWN(+C$19/5,0)</f>
        <v>1</v>
      </c>
      <c r="F23" s="7">
        <f>+C23*D23*E23</f>
        <v>0</v>
      </c>
      <c r="G23" s="14"/>
      <c r="H23" s="49"/>
      <c r="I23" s="51">
        <f>SUM(F23:F25)</f>
        <v>0</v>
      </c>
    </row>
    <row r="24" spans="1:9" ht="30" customHeight="1" thickBot="1" thickTop="1">
      <c r="A24" s="13"/>
      <c r="B24" s="43" t="s">
        <v>45</v>
      </c>
      <c r="C24" s="57"/>
      <c r="D24" s="6">
        <v>120</v>
      </c>
      <c r="E24" s="6">
        <f>1+ROUNDDOWN(+C$19/5,0)</f>
        <v>1</v>
      </c>
      <c r="F24" s="7">
        <f>+C24*D24*E24</f>
        <v>0</v>
      </c>
      <c r="G24" s="14"/>
      <c r="H24" s="54" t="s">
        <v>46</v>
      </c>
      <c r="I24" s="47"/>
    </row>
    <row r="25" spans="1:9" ht="30" customHeight="1" thickBot="1" thickTop="1">
      <c r="A25" s="13"/>
      <c r="B25" s="43" t="s">
        <v>9</v>
      </c>
      <c r="C25" s="57"/>
      <c r="D25" s="6">
        <v>60</v>
      </c>
      <c r="E25" s="6">
        <f>1+ROUNDDOWN(+C$19/5,0)</f>
        <v>1</v>
      </c>
      <c r="F25" s="7">
        <f>+C25*D25*E25</f>
        <v>0</v>
      </c>
      <c r="G25" s="14"/>
      <c r="H25" s="14"/>
      <c r="I25" s="53">
        <f>+I15+I23</f>
        <v>0</v>
      </c>
    </row>
    <row r="26" spans="1:9" ht="24" customHeight="1" thickTop="1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30" customHeight="1">
      <c r="A27" s="20" t="s">
        <v>37</v>
      </c>
      <c r="B27" s="14"/>
      <c r="C27" s="14"/>
      <c r="D27" s="14"/>
      <c r="E27" s="14"/>
      <c r="F27" s="14"/>
      <c r="G27" s="14"/>
      <c r="H27" s="14"/>
      <c r="I27" s="15"/>
    </row>
    <row r="28" spans="1:9" ht="9.75" customHeight="1" thickBot="1">
      <c r="A28" s="20"/>
      <c r="B28" s="14"/>
      <c r="C28" s="14"/>
      <c r="D28" s="14"/>
      <c r="E28" s="14"/>
      <c r="F28" s="14"/>
      <c r="G28" s="14"/>
      <c r="H28" s="14"/>
      <c r="I28" s="15"/>
    </row>
    <row r="29" spans="1:21" ht="60" customHeight="1" thickTop="1">
      <c r="A29" s="13"/>
      <c r="B29" s="58"/>
      <c r="C29" s="59" t="s">
        <v>29</v>
      </c>
      <c r="D29" s="76" t="s">
        <v>30</v>
      </c>
      <c r="E29" s="106" t="s">
        <v>263</v>
      </c>
      <c r="F29" s="67" t="s">
        <v>31</v>
      </c>
      <c r="G29" s="65" t="s">
        <v>32</v>
      </c>
      <c r="H29" s="63" t="s">
        <v>34</v>
      </c>
      <c r="I29" s="71" t="s">
        <v>33</v>
      </c>
      <c r="K29" s="86"/>
      <c r="L29" s="87" t="s">
        <v>52</v>
      </c>
      <c r="M29" s="87" t="s">
        <v>48</v>
      </c>
      <c r="N29" s="87" t="s">
        <v>49</v>
      </c>
      <c r="O29" s="88" t="s">
        <v>50</v>
      </c>
      <c r="P29" s="87" t="s">
        <v>51</v>
      </c>
      <c r="Q29" s="89"/>
      <c r="R29" s="90"/>
      <c r="S29" s="91"/>
      <c r="T29" s="87"/>
      <c r="U29" s="84"/>
    </row>
    <row r="30" spans="1:21" ht="39.75" customHeight="1">
      <c r="A30" s="1"/>
      <c r="B30" s="62" t="s">
        <v>22</v>
      </c>
      <c r="C30" s="61"/>
      <c r="D30" s="60">
        <v>2880</v>
      </c>
      <c r="E30" s="82">
        <f aca="true" t="shared" si="0" ref="E30:E35">P30</f>
        <v>0</v>
      </c>
      <c r="F30" s="68">
        <f aca="true" t="shared" si="1" ref="F30:F35">D30*E30</f>
        <v>0</v>
      </c>
      <c r="G30" s="66">
        <v>390</v>
      </c>
      <c r="H30" s="83">
        <f>+ROUNDUP(E30*1.5,0)</f>
        <v>0</v>
      </c>
      <c r="I30" s="72">
        <f>+G30*H30</f>
        <v>0</v>
      </c>
      <c r="K30" s="86"/>
      <c r="L30" s="84">
        <f aca="true" t="shared" si="2" ref="L30:L35">C30/8</f>
        <v>0</v>
      </c>
      <c r="M30" s="84">
        <f aca="true" t="shared" si="3" ref="M30:M35">INT(C30/8)</f>
        <v>0</v>
      </c>
      <c r="N30" s="84">
        <f aca="true" t="shared" si="4" ref="N30:N35">C30/8-M30</f>
        <v>0</v>
      </c>
      <c r="O30" s="85">
        <f aca="true" t="shared" si="5" ref="O30:O35">IF(N30&gt;0.5,1,IF(N30=0,0,0.5))</f>
        <v>0</v>
      </c>
      <c r="P30" s="84">
        <f aca="true" t="shared" si="6" ref="P30:P35">IF(L30=0,0,IF(L30&lt;1,1,M30+O30))</f>
        <v>0</v>
      </c>
      <c r="Q30" s="84"/>
      <c r="R30" s="84"/>
      <c r="S30" s="86"/>
      <c r="T30" s="84"/>
      <c r="U30" s="84"/>
    </row>
    <row r="31" spans="1:21" ht="39.75" customHeight="1">
      <c r="A31" s="1"/>
      <c r="B31" s="58" t="s">
        <v>47</v>
      </c>
      <c r="C31" s="61"/>
      <c r="D31" s="60">
        <v>3480</v>
      </c>
      <c r="E31" s="82">
        <f t="shared" si="0"/>
        <v>0</v>
      </c>
      <c r="F31" s="68">
        <f t="shared" si="1"/>
        <v>0</v>
      </c>
      <c r="G31" s="66">
        <v>390</v>
      </c>
      <c r="H31" s="83">
        <f>+ROUNDUP(E31*1.5,0)</f>
        <v>0</v>
      </c>
      <c r="I31" s="72">
        <f>+G31*H31</f>
        <v>0</v>
      </c>
      <c r="K31" s="86"/>
      <c r="L31" s="84">
        <f t="shared" si="2"/>
        <v>0</v>
      </c>
      <c r="M31" s="84">
        <f t="shared" si="3"/>
        <v>0</v>
      </c>
      <c r="N31" s="84">
        <f t="shared" si="4"/>
        <v>0</v>
      </c>
      <c r="O31" s="85">
        <f t="shared" si="5"/>
        <v>0</v>
      </c>
      <c r="P31" s="84">
        <f t="shared" si="6"/>
        <v>0</v>
      </c>
      <c r="Q31" s="84"/>
      <c r="R31" s="84"/>
      <c r="S31" s="86"/>
      <c r="T31" s="84"/>
      <c r="U31" s="84"/>
    </row>
    <row r="32" spans="1:21" ht="39.75" customHeight="1">
      <c r="A32" s="1"/>
      <c r="B32" s="58" t="s">
        <v>25</v>
      </c>
      <c r="C32" s="61"/>
      <c r="D32" s="60">
        <v>3960</v>
      </c>
      <c r="E32" s="82">
        <f t="shared" si="0"/>
        <v>0</v>
      </c>
      <c r="F32" s="68">
        <f t="shared" si="1"/>
        <v>0</v>
      </c>
      <c r="G32" s="66">
        <v>390</v>
      </c>
      <c r="H32" s="83">
        <f>+ROUNDUP(E32*1.5,0)</f>
        <v>0</v>
      </c>
      <c r="I32" s="72">
        <f>+G32*H32</f>
        <v>0</v>
      </c>
      <c r="K32" s="86"/>
      <c r="L32" s="84">
        <f t="shared" si="2"/>
        <v>0</v>
      </c>
      <c r="M32" s="84">
        <f t="shared" si="3"/>
        <v>0</v>
      </c>
      <c r="N32" s="84">
        <f t="shared" si="4"/>
        <v>0</v>
      </c>
      <c r="O32" s="85">
        <f t="shared" si="5"/>
        <v>0</v>
      </c>
      <c r="P32" s="84">
        <f t="shared" si="6"/>
        <v>0</v>
      </c>
      <c r="Q32" s="84"/>
      <c r="R32" s="84"/>
      <c r="S32" s="86"/>
      <c r="T32" s="84"/>
      <c r="U32" s="84"/>
    </row>
    <row r="33" spans="1:21" ht="39.75" customHeight="1">
      <c r="A33" s="1"/>
      <c r="B33" s="62" t="s">
        <v>21</v>
      </c>
      <c r="C33" s="61"/>
      <c r="D33" s="60">
        <v>4200</v>
      </c>
      <c r="E33" s="82">
        <f t="shared" si="0"/>
        <v>0</v>
      </c>
      <c r="F33" s="68">
        <f t="shared" si="1"/>
        <v>0</v>
      </c>
      <c r="G33" s="66">
        <v>390</v>
      </c>
      <c r="H33" s="83">
        <f>+ROUNDUP(E33*1.5,0)</f>
        <v>0</v>
      </c>
      <c r="I33" s="72">
        <f>+G33*H33</f>
        <v>0</v>
      </c>
      <c r="K33" s="86"/>
      <c r="L33" s="84">
        <f t="shared" si="2"/>
        <v>0</v>
      </c>
      <c r="M33" s="84">
        <f t="shared" si="3"/>
        <v>0</v>
      </c>
      <c r="N33" s="84">
        <f t="shared" si="4"/>
        <v>0</v>
      </c>
      <c r="O33" s="85">
        <f t="shared" si="5"/>
        <v>0</v>
      </c>
      <c r="P33" s="84">
        <f t="shared" si="6"/>
        <v>0</v>
      </c>
      <c r="Q33" s="84"/>
      <c r="R33" s="84"/>
      <c r="S33" s="86"/>
      <c r="T33" s="84"/>
      <c r="U33" s="84"/>
    </row>
    <row r="34" spans="1:21" ht="39.75" customHeight="1">
      <c r="A34" s="1"/>
      <c r="B34" s="62" t="s">
        <v>24</v>
      </c>
      <c r="C34" s="61"/>
      <c r="D34" s="60">
        <v>4880</v>
      </c>
      <c r="E34" s="82">
        <f t="shared" si="0"/>
        <v>0</v>
      </c>
      <c r="F34" s="68">
        <f t="shared" si="1"/>
        <v>0</v>
      </c>
      <c r="G34" s="66">
        <v>390</v>
      </c>
      <c r="H34" s="83">
        <f>+ROUNDUP(E34*1.5,0)</f>
        <v>0</v>
      </c>
      <c r="I34" s="72">
        <f>+G34*H34</f>
        <v>0</v>
      </c>
      <c r="K34" s="86"/>
      <c r="L34" s="84">
        <f t="shared" si="2"/>
        <v>0</v>
      </c>
      <c r="M34" s="84">
        <f t="shared" si="3"/>
        <v>0</v>
      </c>
      <c r="N34" s="84">
        <f t="shared" si="4"/>
        <v>0</v>
      </c>
      <c r="O34" s="85">
        <f t="shared" si="5"/>
        <v>0</v>
      </c>
      <c r="P34" s="84">
        <f t="shared" si="6"/>
        <v>0</v>
      </c>
      <c r="Q34" s="84"/>
      <c r="R34" s="84"/>
      <c r="S34" s="86"/>
      <c r="T34" s="84"/>
      <c r="U34" s="84"/>
    </row>
    <row r="35" spans="1:21" ht="39.75" customHeight="1">
      <c r="A35" s="1"/>
      <c r="B35" s="62" t="s">
        <v>23</v>
      </c>
      <c r="C35" s="61"/>
      <c r="D35" s="60">
        <v>680</v>
      </c>
      <c r="E35" s="82">
        <f t="shared" si="0"/>
        <v>0</v>
      </c>
      <c r="F35" s="68">
        <f t="shared" si="1"/>
        <v>0</v>
      </c>
      <c r="G35" s="66">
        <v>390</v>
      </c>
      <c r="H35" s="70" t="s">
        <v>26</v>
      </c>
      <c r="I35" s="72"/>
      <c r="K35" s="86"/>
      <c r="L35" s="84">
        <f t="shared" si="2"/>
        <v>0</v>
      </c>
      <c r="M35" s="84">
        <f t="shared" si="3"/>
        <v>0</v>
      </c>
      <c r="N35" s="84">
        <f t="shared" si="4"/>
        <v>0</v>
      </c>
      <c r="O35" s="85">
        <f t="shared" si="5"/>
        <v>0</v>
      </c>
      <c r="P35" s="84">
        <f t="shared" si="6"/>
        <v>0</v>
      </c>
      <c r="Q35" s="84"/>
      <c r="R35" s="84"/>
      <c r="S35" s="86"/>
      <c r="T35" s="84"/>
      <c r="U35" s="84"/>
    </row>
    <row r="36" spans="1:21" ht="39.75" customHeight="1" thickBot="1">
      <c r="A36" s="1"/>
      <c r="B36" s="62" t="s">
        <v>15</v>
      </c>
      <c r="C36" s="115"/>
      <c r="D36" s="60"/>
      <c r="E36" s="64"/>
      <c r="F36" s="92">
        <f>SUM(F30:F35)</f>
        <v>0</v>
      </c>
      <c r="G36" s="66"/>
      <c r="H36" s="69"/>
      <c r="I36" s="93">
        <f>SUM(I30:I35)</f>
        <v>0</v>
      </c>
      <c r="K36" s="86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30" customHeight="1" thickBot="1" thickTop="1">
      <c r="A37" s="1"/>
      <c r="B37" s="2"/>
      <c r="C37" s="2"/>
      <c r="D37" s="2"/>
      <c r="E37" s="2"/>
      <c r="F37" s="2"/>
      <c r="G37" s="2"/>
      <c r="H37" s="2"/>
      <c r="K37" s="86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7" ht="30" customHeight="1" thickTop="1">
      <c r="A38" s="1"/>
      <c r="B38" s="2"/>
      <c r="C38" s="59" t="s">
        <v>272</v>
      </c>
      <c r="D38" s="77" t="s">
        <v>28</v>
      </c>
      <c r="E38" s="78" t="s">
        <v>273</v>
      </c>
      <c r="F38" s="79"/>
      <c r="G38" s="79"/>
    </row>
    <row r="39" spans="1:7" ht="30" customHeight="1">
      <c r="A39" s="1"/>
      <c r="B39" s="62" t="s">
        <v>27</v>
      </c>
      <c r="C39" s="73"/>
      <c r="D39" s="74">
        <v>205</v>
      </c>
      <c r="E39" s="111">
        <f>+C39*D39</f>
        <v>0</v>
      </c>
      <c r="F39" s="75"/>
      <c r="G39" s="2"/>
    </row>
    <row r="40" spans="1:9" ht="30" customHeight="1" thickBot="1">
      <c r="A40" s="1"/>
      <c r="B40" s="62" t="s">
        <v>274</v>
      </c>
      <c r="C40" s="113"/>
      <c r="D40" s="114">
        <v>130</v>
      </c>
      <c r="E40" s="111">
        <f>+C40*D40</f>
        <v>0</v>
      </c>
      <c r="F40" s="75"/>
      <c r="G40" s="2"/>
      <c r="H40" s="120" t="s">
        <v>54</v>
      </c>
      <c r="I40" s="121"/>
    </row>
    <row r="41" spans="1:9" ht="30" customHeight="1" thickBot="1" thickTop="1">
      <c r="A41" s="1"/>
      <c r="B41" s="62" t="s">
        <v>15</v>
      </c>
      <c r="C41" s="116"/>
      <c r="D41" s="114"/>
      <c r="E41" s="112">
        <f>SUM(E39:E40)</f>
        <v>0</v>
      </c>
      <c r="F41" s="75"/>
      <c r="G41" s="2"/>
      <c r="H41" s="2"/>
      <c r="I41" s="94">
        <f>+F36+I36+E41</f>
        <v>0</v>
      </c>
    </row>
    <row r="42" spans="1:8" ht="30" customHeight="1" thickTop="1">
      <c r="A42" s="1"/>
      <c r="B42" s="80" t="s">
        <v>35</v>
      </c>
      <c r="C42" s="2"/>
      <c r="D42" s="2"/>
      <c r="E42" s="2"/>
      <c r="F42" s="2"/>
      <c r="G42" s="2"/>
      <c r="H42" s="2"/>
    </row>
    <row r="43" spans="1:9" ht="30" customHeight="1" thickBot="1">
      <c r="A43" s="1"/>
      <c r="B43" s="2"/>
      <c r="C43" s="2"/>
      <c r="D43" s="2"/>
      <c r="E43" s="2"/>
      <c r="F43" s="2"/>
      <c r="G43" s="2"/>
      <c r="H43" s="54" t="s">
        <v>53</v>
      </c>
      <c r="I43" s="47"/>
    </row>
    <row r="44" spans="1:9" ht="30" customHeight="1" thickBot="1" thickTop="1">
      <c r="A44" s="1"/>
      <c r="B44" s="2"/>
      <c r="C44" s="2"/>
      <c r="D44" s="2"/>
      <c r="E44" s="2"/>
      <c r="F44" s="2"/>
      <c r="G44" s="2"/>
      <c r="H44" s="14"/>
      <c r="I44" s="53">
        <f>+I25+I41</f>
        <v>0</v>
      </c>
    </row>
    <row r="45" spans="1:8" ht="30" customHeight="1" thickTop="1">
      <c r="A45" s="1"/>
      <c r="B45" s="2"/>
      <c r="C45" s="2"/>
      <c r="D45" s="2"/>
      <c r="E45" s="2"/>
      <c r="F45" s="2"/>
      <c r="G45" s="2"/>
      <c r="H45" s="2"/>
    </row>
    <row r="46" spans="1:8" ht="30" customHeight="1">
      <c r="A46" s="1"/>
      <c r="B46" s="2"/>
      <c r="C46" s="2"/>
      <c r="D46" s="2"/>
      <c r="E46" s="2"/>
      <c r="F46" s="2"/>
      <c r="G46" s="2"/>
      <c r="H46" s="2"/>
    </row>
    <row r="47" spans="1:8" ht="30" customHeight="1">
      <c r="A47" s="1"/>
      <c r="B47" s="2"/>
      <c r="C47" s="2"/>
      <c r="D47" s="2"/>
      <c r="E47" s="2"/>
      <c r="F47" s="2"/>
      <c r="G47" s="2"/>
      <c r="H47" s="2"/>
    </row>
    <row r="48" spans="1:8" ht="30" customHeight="1">
      <c r="A48" s="1"/>
      <c r="B48" s="2"/>
      <c r="C48" s="2"/>
      <c r="D48" s="2"/>
      <c r="E48" s="2"/>
      <c r="F48" s="2"/>
      <c r="G48" s="2"/>
      <c r="H48" s="2"/>
    </row>
    <row r="49" spans="1:8" ht="13.5">
      <c r="A49" s="1"/>
      <c r="B49" s="2"/>
      <c r="C49" s="2"/>
      <c r="D49" s="2"/>
      <c r="E49" s="2"/>
      <c r="F49" s="2"/>
      <c r="G49" s="2"/>
      <c r="H49" s="2"/>
    </row>
    <row r="50" spans="1:8" ht="13.5">
      <c r="A50" s="1"/>
      <c r="B50" s="2"/>
      <c r="C50" s="2"/>
      <c r="D50" s="2"/>
      <c r="E50" s="2"/>
      <c r="F50" s="2"/>
      <c r="G50" s="2"/>
      <c r="H50" s="2"/>
    </row>
    <row r="51" spans="1:8" ht="13.5">
      <c r="A51" s="1"/>
      <c r="B51" s="2"/>
      <c r="C51" s="2"/>
      <c r="D51" s="2"/>
      <c r="E51" s="2"/>
      <c r="F51" s="2"/>
      <c r="G51" s="2"/>
      <c r="H51" s="2"/>
    </row>
    <row r="52" spans="1:8" ht="13.5">
      <c r="A52" s="1"/>
      <c r="B52" s="2"/>
      <c r="C52" s="2"/>
      <c r="D52" s="2"/>
      <c r="E52" s="2"/>
      <c r="F52" s="2"/>
      <c r="G52" s="2"/>
      <c r="H52" s="2"/>
    </row>
    <row r="53" ht="13.5">
      <c r="A53" s="1"/>
    </row>
  </sheetData>
  <sheetProtection/>
  <protectedRanges>
    <protectedRange sqref="E11:E14 C11:C14 G11:G14 C23:C25" name="範囲3"/>
    <protectedRange sqref="B11:B14" name="範囲1"/>
  </protectedRanges>
  <mergeCells count="11">
    <mergeCell ref="A1:I1"/>
    <mergeCell ref="C8:C10"/>
    <mergeCell ref="E8:E10"/>
    <mergeCell ref="G8:G10"/>
    <mergeCell ref="H40:I40"/>
    <mergeCell ref="B21:B22"/>
    <mergeCell ref="I8:I10"/>
    <mergeCell ref="C21:C22"/>
    <mergeCell ref="D21:D22"/>
    <mergeCell ref="E21:E22"/>
    <mergeCell ref="F21:F22"/>
  </mergeCells>
  <printOptions horizontalCentered="1"/>
  <pageMargins left="0.1968503937007874" right="0.1968503937007874" top="0.7874015748031497" bottom="0.5905511811023623" header="0.31496062992125984" footer="0.31496062992125984"/>
  <pageSetup orientation="portrait" paperSize="9" scale="105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V137"/>
  <sheetViews>
    <sheetView tabSelected="1" zoomScale="85" zoomScaleNormal="85" zoomScalePageLayoutView="0" workbookViewId="0" topLeftCell="A1">
      <selection activeCell="A1" sqref="A1"/>
    </sheetView>
  </sheetViews>
  <sheetFormatPr defaultColWidth="2.50390625" defaultRowHeight="15" customHeight="1"/>
  <cols>
    <col min="1" max="27" width="2.50390625" style="95" customWidth="1"/>
    <col min="28" max="16384" width="2.50390625" style="96" customWidth="1"/>
  </cols>
  <sheetData>
    <row r="1" spans="1:27" ht="15" customHeight="1">
      <c r="A1" s="98" t="s">
        <v>55</v>
      </c>
      <c r="B1" s="99"/>
      <c r="C1" s="99"/>
      <c r="D1" s="99"/>
      <c r="E1" s="99"/>
      <c r="F1" s="99"/>
      <c r="G1" s="99"/>
      <c r="H1" s="99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48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M2" s="252" t="s">
        <v>56</v>
      </c>
      <c r="AN2" s="253"/>
      <c r="AO2" s="254"/>
      <c r="AP2" s="258">
        <f>T12+T136+T68</f>
        <v>0</v>
      </c>
      <c r="AQ2" s="259"/>
      <c r="AR2" s="259"/>
      <c r="AS2" s="259"/>
      <c r="AT2" s="259"/>
      <c r="AU2" s="259"/>
      <c r="AV2" s="260"/>
    </row>
    <row r="3" spans="1:48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M3" s="255"/>
      <c r="AN3" s="256"/>
      <c r="AO3" s="257"/>
      <c r="AP3" s="261"/>
      <c r="AQ3" s="262"/>
      <c r="AR3" s="262"/>
      <c r="AS3" s="262"/>
      <c r="AT3" s="262"/>
      <c r="AU3" s="262"/>
      <c r="AV3" s="263"/>
    </row>
    <row r="4" spans="1:27" ht="15" customHeight="1">
      <c r="A4" s="99"/>
      <c r="B4" s="99"/>
      <c r="C4" s="99"/>
      <c r="D4" s="99"/>
      <c r="E4" s="99"/>
      <c r="F4" s="99"/>
      <c r="G4" s="99"/>
      <c r="H4" s="9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48" s="97" customFormat="1" ht="15" customHeight="1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58</v>
      </c>
      <c r="R5" s="244"/>
      <c r="S5" s="245"/>
      <c r="T5" s="243" t="s">
        <v>59</v>
      </c>
      <c r="U5" s="244"/>
      <c r="V5" s="245"/>
      <c r="W5" s="243" t="s">
        <v>60</v>
      </c>
      <c r="X5" s="244"/>
      <c r="Y5" s="244"/>
      <c r="Z5" s="245"/>
      <c r="AA5" s="243" t="s">
        <v>61</v>
      </c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5"/>
    </row>
    <row r="6" spans="1:48" s="97" customFormat="1" ht="15" customHeight="1">
      <c r="A6" s="246" t="s">
        <v>62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156">
        <v>800</v>
      </c>
      <c r="R6" s="157"/>
      <c r="S6" s="158"/>
      <c r="T6" s="156"/>
      <c r="U6" s="157"/>
      <c r="V6" s="158"/>
      <c r="W6" s="156">
        <f aca="true" t="shared" si="0" ref="W6:W11">Q6*T6</f>
        <v>0</v>
      </c>
      <c r="X6" s="157"/>
      <c r="Y6" s="157"/>
      <c r="Z6" s="158"/>
      <c r="AA6" s="246" t="s">
        <v>159</v>
      </c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8"/>
    </row>
    <row r="7" spans="1:48" s="97" customFormat="1" ht="15" customHeight="1">
      <c r="A7" s="231" t="s">
        <v>160</v>
      </c>
      <c r="B7" s="232"/>
      <c r="C7" s="232"/>
      <c r="D7" s="232"/>
      <c r="E7" s="232"/>
      <c r="F7" s="232"/>
      <c r="G7" s="232"/>
      <c r="H7" s="233"/>
      <c r="I7" s="213" t="s">
        <v>63</v>
      </c>
      <c r="J7" s="214"/>
      <c r="K7" s="214"/>
      <c r="L7" s="214"/>
      <c r="M7" s="214"/>
      <c r="N7" s="214"/>
      <c r="O7" s="214"/>
      <c r="P7" s="215"/>
      <c r="Q7" s="138">
        <v>300</v>
      </c>
      <c r="R7" s="139"/>
      <c r="S7" s="140"/>
      <c r="T7" s="138"/>
      <c r="U7" s="139"/>
      <c r="V7" s="140"/>
      <c r="W7" s="138">
        <f t="shared" si="0"/>
        <v>0</v>
      </c>
      <c r="X7" s="139"/>
      <c r="Y7" s="139"/>
      <c r="Z7" s="140"/>
      <c r="AA7" s="213" t="s">
        <v>161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5"/>
    </row>
    <row r="8" spans="1:48" s="97" customFormat="1" ht="15" customHeight="1">
      <c r="A8" s="222"/>
      <c r="B8" s="223"/>
      <c r="C8" s="223"/>
      <c r="D8" s="223"/>
      <c r="E8" s="223"/>
      <c r="F8" s="223"/>
      <c r="G8" s="223"/>
      <c r="H8" s="224"/>
      <c r="I8" s="213" t="s">
        <v>64</v>
      </c>
      <c r="J8" s="214"/>
      <c r="K8" s="214"/>
      <c r="L8" s="214"/>
      <c r="M8" s="214"/>
      <c r="N8" s="214"/>
      <c r="O8" s="214"/>
      <c r="P8" s="215"/>
      <c r="Q8" s="138">
        <v>120</v>
      </c>
      <c r="R8" s="139"/>
      <c r="S8" s="140"/>
      <c r="T8" s="138"/>
      <c r="U8" s="139"/>
      <c r="V8" s="140"/>
      <c r="W8" s="138">
        <f t="shared" si="0"/>
        <v>0</v>
      </c>
      <c r="X8" s="139"/>
      <c r="Y8" s="139"/>
      <c r="Z8" s="140"/>
      <c r="AA8" s="213" t="s">
        <v>162</v>
      </c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5"/>
    </row>
    <row r="9" spans="1:48" s="97" customFormat="1" ht="15" customHeight="1">
      <c r="A9" s="249" t="s">
        <v>163</v>
      </c>
      <c r="B9" s="250"/>
      <c r="C9" s="250"/>
      <c r="D9" s="250"/>
      <c r="E9" s="250"/>
      <c r="F9" s="250"/>
      <c r="G9" s="250"/>
      <c r="H9" s="251"/>
      <c r="I9" s="246" t="s">
        <v>164</v>
      </c>
      <c r="J9" s="247"/>
      <c r="K9" s="247"/>
      <c r="L9" s="247"/>
      <c r="M9" s="247"/>
      <c r="N9" s="247"/>
      <c r="O9" s="247"/>
      <c r="P9" s="248"/>
      <c r="Q9" s="156">
        <v>5300</v>
      </c>
      <c r="R9" s="157"/>
      <c r="S9" s="158"/>
      <c r="T9" s="156"/>
      <c r="U9" s="157"/>
      <c r="V9" s="158"/>
      <c r="W9" s="156">
        <f t="shared" si="0"/>
        <v>0</v>
      </c>
      <c r="X9" s="157"/>
      <c r="Y9" s="157"/>
      <c r="Z9" s="158"/>
      <c r="AA9" s="246" t="s">
        <v>165</v>
      </c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8"/>
    </row>
    <row r="10" spans="1:48" s="97" customFormat="1" ht="15" customHeight="1">
      <c r="A10" s="264"/>
      <c r="B10" s="265"/>
      <c r="C10" s="265"/>
      <c r="D10" s="265"/>
      <c r="E10" s="265"/>
      <c r="F10" s="265"/>
      <c r="G10" s="265"/>
      <c r="H10" s="266"/>
      <c r="I10" s="246" t="s">
        <v>268</v>
      </c>
      <c r="J10" s="247"/>
      <c r="K10" s="247"/>
      <c r="L10" s="247"/>
      <c r="M10" s="247"/>
      <c r="N10" s="247"/>
      <c r="O10" s="247"/>
      <c r="P10" s="248"/>
      <c r="Q10" s="156">
        <v>4000</v>
      </c>
      <c r="R10" s="157"/>
      <c r="S10" s="158"/>
      <c r="T10" s="156"/>
      <c r="U10" s="157"/>
      <c r="V10" s="158"/>
      <c r="W10" s="156">
        <f t="shared" si="0"/>
        <v>0</v>
      </c>
      <c r="X10" s="157"/>
      <c r="Y10" s="157"/>
      <c r="Z10" s="158"/>
      <c r="AA10" s="246" t="s">
        <v>266</v>
      </c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</row>
    <row r="11" spans="1:48" s="97" customFormat="1" ht="15" customHeight="1">
      <c r="A11" s="102"/>
      <c r="B11" s="103"/>
      <c r="C11" s="103"/>
      <c r="D11" s="103"/>
      <c r="E11" s="103"/>
      <c r="F11" s="103"/>
      <c r="G11" s="103"/>
      <c r="H11" s="100"/>
      <c r="I11" s="246" t="s">
        <v>249</v>
      </c>
      <c r="J11" s="247"/>
      <c r="K11" s="247"/>
      <c r="L11" s="247"/>
      <c r="M11" s="247"/>
      <c r="N11" s="247"/>
      <c r="O11" s="247"/>
      <c r="P11" s="248"/>
      <c r="Q11" s="156">
        <v>3000</v>
      </c>
      <c r="R11" s="157"/>
      <c r="S11" s="158"/>
      <c r="T11" s="156"/>
      <c r="U11" s="157"/>
      <c r="V11" s="158"/>
      <c r="W11" s="156">
        <f t="shared" si="0"/>
        <v>0</v>
      </c>
      <c r="X11" s="157"/>
      <c r="Y11" s="157"/>
      <c r="Z11" s="158"/>
      <c r="AA11" s="246" t="s">
        <v>265</v>
      </c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8"/>
    </row>
    <row r="12" spans="1:48" ht="15" customHeight="1">
      <c r="A12" s="234" t="s">
        <v>60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6"/>
      <c r="T12" s="237">
        <f>SUM(W6:Z11)</f>
        <v>0</v>
      </c>
      <c r="U12" s="238"/>
      <c r="V12" s="238"/>
      <c r="W12" s="238"/>
      <c r="X12" s="238"/>
      <c r="Y12" s="238"/>
      <c r="Z12" s="239"/>
      <c r="AA12" s="17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8"/>
    </row>
    <row r="13" spans="1:48" ht="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</row>
    <row r="14" spans="1:48" ht="1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</row>
    <row r="15" spans="1:48" s="97" customFormat="1" ht="15" customHeight="1">
      <c r="A15" s="243" t="s">
        <v>57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3" t="s">
        <v>58</v>
      </c>
      <c r="R15" s="244"/>
      <c r="S15" s="245"/>
      <c r="T15" s="243" t="s">
        <v>59</v>
      </c>
      <c r="U15" s="244"/>
      <c r="V15" s="245"/>
      <c r="W15" s="243" t="s">
        <v>60</v>
      </c>
      <c r="X15" s="244"/>
      <c r="Y15" s="244"/>
      <c r="Z15" s="245"/>
      <c r="AA15" s="243" t="s">
        <v>61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5"/>
    </row>
    <row r="16" spans="1:48" ht="15" customHeight="1">
      <c r="A16" s="170" t="s">
        <v>65</v>
      </c>
      <c r="B16" s="171"/>
      <c r="C16" s="171"/>
      <c r="D16" s="171"/>
      <c r="E16" s="171"/>
      <c r="F16" s="171"/>
      <c r="G16" s="171"/>
      <c r="H16" s="172"/>
      <c r="I16" s="141" t="s">
        <v>66</v>
      </c>
      <c r="J16" s="142"/>
      <c r="K16" s="142"/>
      <c r="L16" s="142"/>
      <c r="M16" s="142"/>
      <c r="N16" s="142"/>
      <c r="O16" s="142"/>
      <c r="P16" s="143"/>
      <c r="Q16" s="138">
        <v>260</v>
      </c>
      <c r="R16" s="139"/>
      <c r="S16" s="140"/>
      <c r="T16" s="138"/>
      <c r="U16" s="139"/>
      <c r="V16" s="140"/>
      <c r="W16" s="138">
        <f aca="true" t="shared" si="1" ref="W16:W67">Q16*T16</f>
        <v>0</v>
      </c>
      <c r="X16" s="139"/>
      <c r="Y16" s="139"/>
      <c r="Z16" s="140"/>
      <c r="AA16" s="141" t="s">
        <v>67</v>
      </c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</row>
    <row r="17" spans="1:48" ht="15" customHeight="1">
      <c r="A17" s="117"/>
      <c r="B17" s="118"/>
      <c r="C17" s="118"/>
      <c r="D17" s="118"/>
      <c r="E17" s="118"/>
      <c r="F17" s="118"/>
      <c r="G17" s="118"/>
      <c r="H17" s="119"/>
      <c r="I17" s="141" t="s">
        <v>276</v>
      </c>
      <c r="J17" s="142"/>
      <c r="K17" s="142"/>
      <c r="L17" s="142"/>
      <c r="M17" s="142"/>
      <c r="N17" s="142"/>
      <c r="O17" s="142"/>
      <c r="P17" s="143"/>
      <c r="Q17" s="138">
        <v>180</v>
      </c>
      <c r="R17" s="139"/>
      <c r="S17" s="140"/>
      <c r="T17" s="138"/>
      <c r="U17" s="139"/>
      <c r="V17" s="140"/>
      <c r="W17" s="138">
        <f>Q17*T17</f>
        <v>0</v>
      </c>
      <c r="X17" s="139"/>
      <c r="Y17" s="139"/>
      <c r="Z17" s="140"/>
      <c r="AA17" s="141" t="s">
        <v>69</v>
      </c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3"/>
    </row>
    <row r="18" spans="1:48" ht="15" customHeight="1">
      <c r="A18" s="167"/>
      <c r="B18" s="168"/>
      <c r="C18" s="168"/>
      <c r="D18" s="168"/>
      <c r="E18" s="168"/>
      <c r="F18" s="168"/>
      <c r="G18" s="168"/>
      <c r="H18" s="169"/>
      <c r="I18" s="141" t="s">
        <v>68</v>
      </c>
      <c r="J18" s="142"/>
      <c r="K18" s="142"/>
      <c r="L18" s="142"/>
      <c r="M18" s="142"/>
      <c r="N18" s="142"/>
      <c r="O18" s="142"/>
      <c r="P18" s="143"/>
      <c r="Q18" s="138">
        <v>80</v>
      </c>
      <c r="R18" s="139"/>
      <c r="S18" s="140"/>
      <c r="T18" s="138"/>
      <c r="U18" s="139"/>
      <c r="V18" s="140"/>
      <c r="W18" s="138">
        <f t="shared" si="1"/>
        <v>0</v>
      </c>
      <c r="X18" s="139"/>
      <c r="Y18" s="139"/>
      <c r="Z18" s="140"/>
      <c r="AA18" s="141" t="s">
        <v>69</v>
      </c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3"/>
    </row>
    <row r="19" spans="1:48" ht="15" customHeight="1">
      <c r="A19" s="167"/>
      <c r="B19" s="168"/>
      <c r="C19" s="168"/>
      <c r="D19" s="168"/>
      <c r="E19" s="168"/>
      <c r="F19" s="168"/>
      <c r="G19" s="168"/>
      <c r="H19" s="169"/>
      <c r="I19" s="141" t="s">
        <v>70</v>
      </c>
      <c r="J19" s="142"/>
      <c r="K19" s="142"/>
      <c r="L19" s="142"/>
      <c r="M19" s="142"/>
      <c r="N19" s="142"/>
      <c r="O19" s="142"/>
      <c r="P19" s="143"/>
      <c r="Q19" s="138">
        <v>160</v>
      </c>
      <c r="R19" s="139"/>
      <c r="S19" s="140"/>
      <c r="T19" s="138"/>
      <c r="U19" s="139"/>
      <c r="V19" s="140"/>
      <c r="W19" s="138">
        <f t="shared" si="1"/>
        <v>0</v>
      </c>
      <c r="X19" s="139"/>
      <c r="Y19" s="139"/>
      <c r="Z19" s="140"/>
      <c r="AA19" s="141" t="s">
        <v>69</v>
      </c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</row>
    <row r="20" spans="1:48" ht="15" customHeight="1">
      <c r="A20" s="167"/>
      <c r="B20" s="168"/>
      <c r="C20" s="168"/>
      <c r="D20" s="168"/>
      <c r="E20" s="168"/>
      <c r="F20" s="168"/>
      <c r="G20" s="168"/>
      <c r="H20" s="169"/>
      <c r="I20" s="141" t="s">
        <v>71</v>
      </c>
      <c r="J20" s="142"/>
      <c r="K20" s="142"/>
      <c r="L20" s="142"/>
      <c r="M20" s="142"/>
      <c r="N20" s="142"/>
      <c r="O20" s="142"/>
      <c r="P20" s="143"/>
      <c r="Q20" s="138">
        <v>150</v>
      </c>
      <c r="R20" s="139"/>
      <c r="S20" s="140"/>
      <c r="T20" s="138"/>
      <c r="U20" s="139"/>
      <c r="V20" s="140"/>
      <c r="W20" s="138">
        <f t="shared" si="1"/>
        <v>0</v>
      </c>
      <c r="X20" s="139"/>
      <c r="Y20" s="139"/>
      <c r="Z20" s="140"/>
      <c r="AA20" s="141" t="s">
        <v>72</v>
      </c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3"/>
    </row>
    <row r="21" spans="1:48" ht="15" customHeight="1">
      <c r="A21" s="167"/>
      <c r="B21" s="168"/>
      <c r="C21" s="168"/>
      <c r="D21" s="168"/>
      <c r="E21" s="168"/>
      <c r="F21" s="168"/>
      <c r="G21" s="168"/>
      <c r="H21" s="169"/>
      <c r="I21" s="141" t="s">
        <v>73</v>
      </c>
      <c r="J21" s="142"/>
      <c r="K21" s="142"/>
      <c r="L21" s="142"/>
      <c r="M21" s="142"/>
      <c r="N21" s="142"/>
      <c r="O21" s="142"/>
      <c r="P21" s="143"/>
      <c r="Q21" s="138">
        <v>50</v>
      </c>
      <c r="R21" s="139"/>
      <c r="S21" s="140"/>
      <c r="T21" s="138"/>
      <c r="U21" s="139"/>
      <c r="V21" s="140"/>
      <c r="W21" s="138">
        <f t="shared" si="1"/>
        <v>0</v>
      </c>
      <c r="X21" s="139"/>
      <c r="Y21" s="139"/>
      <c r="Z21" s="140"/>
      <c r="AA21" s="141" t="s">
        <v>69</v>
      </c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3"/>
    </row>
    <row r="22" spans="1:48" ht="15" customHeight="1">
      <c r="A22" s="167"/>
      <c r="B22" s="168"/>
      <c r="C22" s="168"/>
      <c r="D22" s="168"/>
      <c r="E22" s="168"/>
      <c r="F22" s="168"/>
      <c r="G22" s="168"/>
      <c r="H22" s="169"/>
      <c r="I22" s="141" t="s">
        <v>74</v>
      </c>
      <c r="J22" s="142"/>
      <c r="K22" s="142"/>
      <c r="L22" s="142"/>
      <c r="M22" s="142"/>
      <c r="N22" s="142"/>
      <c r="O22" s="142"/>
      <c r="P22" s="143"/>
      <c r="Q22" s="138">
        <v>150</v>
      </c>
      <c r="R22" s="139"/>
      <c r="S22" s="140"/>
      <c r="T22" s="138"/>
      <c r="U22" s="139"/>
      <c r="V22" s="140"/>
      <c r="W22" s="138">
        <f t="shared" si="1"/>
        <v>0</v>
      </c>
      <c r="X22" s="139"/>
      <c r="Y22" s="139"/>
      <c r="Z22" s="140"/>
      <c r="AA22" s="141" t="s">
        <v>75</v>
      </c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3"/>
    </row>
    <row r="23" spans="1:48" ht="15" customHeight="1">
      <c r="A23" s="167"/>
      <c r="B23" s="168"/>
      <c r="C23" s="168"/>
      <c r="D23" s="168"/>
      <c r="E23" s="168"/>
      <c r="F23" s="168"/>
      <c r="G23" s="168"/>
      <c r="H23" s="169"/>
      <c r="I23" s="141" t="s">
        <v>76</v>
      </c>
      <c r="J23" s="142"/>
      <c r="K23" s="142"/>
      <c r="L23" s="142"/>
      <c r="M23" s="142"/>
      <c r="N23" s="142"/>
      <c r="O23" s="142"/>
      <c r="P23" s="143"/>
      <c r="Q23" s="138">
        <v>60</v>
      </c>
      <c r="R23" s="139"/>
      <c r="S23" s="140"/>
      <c r="T23" s="138"/>
      <c r="U23" s="139"/>
      <c r="V23" s="140"/>
      <c r="W23" s="138">
        <f t="shared" si="1"/>
        <v>0</v>
      </c>
      <c r="X23" s="139"/>
      <c r="Y23" s="139"/>
      <c r="Z23" s="140"/>
      <c r="AA23" s="141" t="s">
        <v>77</v>
      </c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3"/>
    </row>
    <row r="24" spans="1:48" ht="15" customHeight="1">
      <c r="A24" s="167"/>
      <c r="B24" s="168"/>
      <c r="C24" s="168"/>
      <c r="D24" s="168"/>
      <c r="E24" s="168"/>
      <c r="F24" s="168"/>
      <c r="G24" s="168"/>
      <c r="H24" s="169"/>
      <c r="I24" s="141" t="s">
        <v>78</v>
      </c>
      <c r="J24" s="142"/>
      <c r="K24" s="142"/>
      <c r="L24" s="142"/>
      <c r="M24" s="142"/>
      <c r="N24" s="142"/>
      <c r="O24" s="142"/>
      <c r="P24" s="143"/>
      <c r="Q24" s="138">
        <v>50</v>
      </c>
      <c r="R24" s="139"/>
      <c r="S24" s="140"/>
      <c r="T24" s="138"/>
      <c r="U24" s="139"/>
      <c r="V24" s="140"/>
      <c r="W24" s="138">
        <f t="shared" si="1"/>
        <v>0</v>
      </c>
      <c r="X24" s="139"/>
      <c r="Y24" s="139"/>
      <c r="Z24" s="140"/>
      <c r="AA24" s="141" t="s">
        <v>77</v>
      </c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3"/>
    </row>
    <row r="25" spans="1:48" ht="15" customHeight="1">
      <c r="A25" s="167"/>
      <c r="B25" s="168"/>
      <c r="C25" s="168"/>
      <c r="D25" s="168"/>
      <c r="E25" s="168"/>
      <c r="F25" s="168"/>
      <c r="G25" s="168"/>
      <c r="H25" s="169"/>
      <c r="I25" s="170" t="s">
        <v>79</v>
      </c>
      <c r="J25" s="171"/>
      <c r="K25" s="171"/>
      <c r="L25" s="171"/>
      <c r="M25" s="171"/>
      <c r="N25" s="171"/>
      <c r="O25" s="171"/>
      <c r="P25" s="172"/>
      <c r="Q25" s="138">
        <v>20</v>
      </c>
      <c r="R25" s="139"/>
      <c r="S25" s="140"/>
      <c r="T25" s="138"/>
      <c r="U25" s="139"/>
      <c r="V25" s="140"/>
      <c r="W25" s="138">
        <f t="shared" si="1"/>
        <v>0</v>
      </c>
      <c r="X25" s="139"/>
      <c r="Y25" s="139"/>
      <c r="Z25" s="140"/>
      <c r="AA25" s="141" t="s">
        <v>80</v>
      </c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3"/>
    </row>
    <row r="26" spans="1:48" ht="15" customHeight="1">
      <c r="A26" s="167"/>
      <c r="B26" s="168"/>
      <c r="C26" s="168"/>
      <c r="D26" s="168"/>
      <c r="E26" s="168"/>
      <c r="F26" s="168"/>
      <c r="G26" s="168"/>
      <c r="H26" s="169"/>
      <c r="I26" s="141" t="s">
        <v>81</v>
      </c>
      <c r="J26" s="142"/>
      <c r="K26" s="142"/>
      <c r="L26" s="142"/>
      <c r="M26" s="142"/>
      <c r="N26" s="142"/>
      <c r="O26" s="142"/>
      <c r="P26" s="143"/>
      <c r="Q26" s="138">
        <v>100</v>
      </c>
      <c r="R26" s="139"/>
      <c r="S26" s="140"/>
      <c r="T26" s="138"/>
      <c r="U26" s="139"/>
      <c r="V26" s="140"/>
      <c r="W26" s="138">
        <f t="shared" si="1"/>
        <v>0</v>
      </c>
      <c r="X26" s="139"/>
      <c r="Y26" s="139"/>
      <c r="Z26" s="140"/>
      <c r="AA26" s="141" t="s">
        <v>77</v>
      </c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</row>
    <row r="27" spans="1:48" ht="15" customHeight="1">
      <c r="A27" s="167"/>
      <c r="B27" s="168"/>
      <c r="C27" s="168"/>
      <c r="D27" s="168"/>
      <c r="E27" s="168"/>
      <c r="F27" s="168"/>
      <c r="G27" s="168"/>
      <c r="H27" s="169"/>
      <c r="I27" s="141" t="s">
        <v>82</v>
      </c>
      <c r="J27" s="142"/>
      <c r="K27" s="142"/>
      <c r="L27" s="142"/>
      <c r="M27" s="142"/>
      <c r="N27" s="142"/>
      <c r="O27" s="142"/>
      <c r="P27" s="143"/>
      <c r="Q27" s="138">
        <v>10</v>
      </c>
      <c r="R27" s="139"/>
      <c r="S27" s="140"/>
      <c r="T27" s="138"/>
      <c r="U27" s="139"/>
      <c r="V27" s="140"/>
      <c r="W27" s="138">
        <f t="shared" si="1"/>
        <v>0</v>
      </c>
      <c r="X27" s="139"/>
      <c r="Y27" s="139"/>
      <c r="Z27" s="140"/>
      <c r="AA27" s="141" t="s">
        <v>77</v>
      </c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3"/>
    </row>
    <row r="28" spans="1:48" ht="15" customHeight="1">
      <c r="A28" s="167"/>
      <c r="B28" s="168"/>
      <c r="C28" s="168"/>
      <c r="D28" s="168"/>
      <c r="E28" s="168"/>
      <c r="F28" s="168"/>
      <c r="G28" s="168"/>
      <c r="H28" s="169"/>
      <c r="I28" s="141" t="s">
        <v>83</v>
      </c>
      <c r="J28" s="142"/>
      <c r="K28" s="142"/>
      <c r="L28" s="142"/>
      <c r="M28" s="142"/>
      <c r="N28" s="142"/>
      <c r="O28" s="142"/>
      <c r="P28" s="143"/>
      <c r="Q28" s="138">
        <v>10</v>
      </c>
      <c r="R28" s="139"/>
      <c r="S28" s="140"/>
      <c r="T28" s="138"/>
      <c r="U28" s="139"/>
      <c r="V28" s="140"/>
      <c r="W28" s="138">
        <f t="shared" si="1"/>
        <v>0</v>
      </c>
      <c r="X28" s="139"/>
      <c r="Y28" s="139"/>
      <c r="Z28" s="140"/>
      <c r="AA28" s="141" t="s">
        <v>75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</row>
    <row r="29" spans="1:48" ht="15" customHeight="1">
      <c r="A29" s="167"/>
      <c r="B29" s="168"/>
      <c r="C29" s="168"/>
      <c r="D29" s="168"/>
      <c r="E29" s="168"/>
      <c r="F29" s="168"/>
      <c r="G29" s="168"/>
      <c r="H29" s="169"/>
      <c r="I29" s="170" t="s">
        <v>84</v>
      </c>
      <c r="J29" s="171"/>
      <c r="K29" s="171"/>
      <c r="L29" s="171"/>
      <c r="M29" s="171"/>
      <c r="N29" s="171"/>
      <c r="O29" s="171"/>
      <c r="P29" s="172"/>
      <c r="Q29" s="138">
        <v>240</v>
      </c>
      <c r="R29" s="139"/>
      <c r="S29" s="140"/>
      <c r="T29" s="138"/>
      <c r="U29" s="139"/>
      <c r="V29" s="140"/>
      <c r="W29" s="138">
        <f>Q29*T29</f>
        <v>0</v>
      </c>
      <c r="X29" s="139"/>
      <c r="Y29" s="139"/>
      <c r="Z29" s="140"/>
      <c r="AA29" s="141" t="s">
        <v>85</v>
      </c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3"/>
    </row>
    <row r="30" spans="1:48" ht="15" customHeight="1">
      <c r="A30" s="167"/>
      <c r="B30" s="168"/>
      <c r="C30" s="168"/>
      <c r="D30" s="168"/>
      <c r="E30" s="168"/>
      <c r="F30" s="168"/>
      <c r="G30" s="168"/>
      <c r="H30" s="169"/>
      <c r="I30" s="173"/>
      <c r="J30" s="174"/>
      <c r="K30" s="174"/>
      <c r="L30" s="174"/>
      <c r="M30" s="174"/>
      <c r="N30" s="174"/>
      <c r="O30" s="174"/>
      <c r="P30" s="175"/>
      <c r="Q30" s="138">
        <v>330</v>
      </c>
      <c r="R30" s="139"/>
      <c r="S30" s="140"/>
      <c r="T30" s="138"/>
      <c r="U30" s="139"/>
      <c r="V30" s="140"/>
      <c r="W30" s="138">
        <f>Q30*T30</f>
        <v>0</v>
      </c>
      <c r="X30" s="139"/>
      <c r="Y30" s="139"/>
      <c r="Z30" s="140"/>
      <c r="AA30" s="141" t="s">
        <v>86</v>
      </c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</row>
    <row r="31" spans="1:48" ht="15" customHeight="1">
      <c r="A31" s="167"/>
      <c r="B31" s="168"/>
      <c r="C31" s="168"/>
      <c r="D31" s="168"/>
      <c r="E31" s="168"/>
      <c r="F31" s="168"/>
      <c r="G31" s="168"/>
      <c r="H31" s="169"/>
      <c r="I31" s="141" t="s">
        <v>293</v>
      </c>
      <c r="J31" s="142"/>
      <c r="K31" s="142"/>
      <c r="L31" s="142"/>
      <c r="M31" s="142"/>
      <c r="N31" s="142"/>
      <c r="O31" s="142"/>
      <c r="P31" s="143"/>
      <c r="Q31" s="138">
        <v>20</v>
      </c>
      <c r="R31" s="139"/>
      <c r="S31" s="140"/>
      <c r="T31" s="138"/>
      <c r="U31" s="139"/>
      <c r="V31" s="140"/>
      <c r="W31" s="138">
        <f>Q31*T31</f>
        <v>0</v>
      </c>
      <c r="X31" s="139"/>
      <c r="Y31" s="139"/>
      <c r="Z31" s="140"/>
      <c r="AA31" s="141" t="s">
        <v>294</v>
      </c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3"/>
    </row>
    <row r="32" spans="1:48" ht="15" customHeight="1">
      <c r="A32" s="167"/>
      <c r="B32" s="168"/>
      <c r="C32" s="168"/>
      <c r="D32" s="168"/>
      <c r="E32" s="168"/>
      <c r="F32" s="168"/>
      <c r="G32" s="168"/>
      <c r="H32" s="169"/>
      <c r="I32" s="141" t="s">
        <v>87</v>
      </c>
      <c r="J32" s="142"/>
      <c r="K32" s="142"/>
      <c r="L32" s="142"/>
      <c r="M32" s="142"/>
      <c r="N32" s="142"/>
      <c r="O32" s="142"/>
      <c r="P32" s="143"/>
      <c r="Q32" s="138">
        <v>40</v>
      </c>
      <c r="R32" s="139"/>
      <c r="S32" s="140"/>
      <c r="T32" s="138"/>
      <c r="U32" s="139"/>
      <c r="V32" s="140"/>
      <c r="W32" s="138">
        <f>Q32*T32</f>
        <v>0</v>
      </c>
      <c r="X32" s="139"/>
      <c r="Y32" s="139"/>
      <c r="Z32" s="140"/>
      <c r="AA32" s="141" t="s">
        <v>88</v>
      </c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</row>
    <row r="33" spans="1:48" ht="15" customHeight="1">
      <c r="A33" s="167"/>
      <c r="B33" s="168"/>
      <c r="C33" s="168"/>
      <c r="D33" s="168"/>
      <c r="E33" s="168"/>
      <c r="F33" s="168"/>
      <c r="G33" s="168"/>
      <c r="H33" s="169"/>
      <c r="I33" s="170" t="s">
        <v>277</v>
      </c>
      <c r="J33" s="171"/>
      <c r="K33" s="171"/>
      <c r="L33" s="171"/>
      <c r="M33" s="171"/>
      <c r="N33" s="171"/>
      <c r="O33" s="171"/>
      <c r="P33" s="172"/>
      <c r="Q33" s="138">
        <v>30</v>
      </c>
      <c r="R33" s="139"/>
      <c r="S33" s="140"/>
      <c r="T33" s="138"/>
      <c r="U33" s="139"/>
      <c r="V33" s="140"/>
      <c r="W33" s="138">
        <f t="shared" si="1"/>
        <v>0</v>
      </c>
      <c r="X33" s="139"/>
      <c r="Y33" s="139"/>
      <c r="Z33" s="140"/>
      <c r="AA33" s="141" t="s">
        <v>112</v>
      </c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3"/>
    </row>
    <row r="34" spans="1:48" ht="15" customHeight="1">
      <c r="A34" s="167"/>
      <c r="B34" s="168"/>
      <c r="C34" s="168"/>
      <c r="D34" s="168"/>
      <c r="E34" s="168"/>
      <c r="F34" s="168"/>
      <c r="G34" s="168"/>
      <c r="H34" s="169"/>
      <c r="I34" s="141" t="s">
        <v>278</v>
      </c>
      <c r="J34" s="142"/>
      <c r="K34" s="142"/>
      <c r="L34" s="142"/>
      <c r="M34" s="142"/>
      <c r="N34" s="142"/>
      <c r="O34" s="142"/>
      <c r="P34" s="143"/>
      <c r="Q34" s="138">
        <v>40</v>
      </c>
      <c r="R34" s="139"/>
      <c r="S34" s="140"/>
      <c r="T34" s="138"/>
      <c r="U34" s="139"/>
      <c r="V34" s="140"/>
      <c r="W34" s="138">
        <f t="shared" si="1"/>
        <v>0</v>
      </c>
      <c r="X34" s="139"/>
      <c r="Y34" s="139"/>
      <c r="Z34" s="140"/>
      <c r="AA34" s="141" t="s">
        <v>280</v>
      </c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</row>
    <row r="35" spans="1:48" ht="15" customHeight="1">
      <c r="A35" s="173"/>
      <c r="B35" s="174"/>
      <c r="C35" s="174"/>
      <c r="D35" s="174"/>
      <c r="E35" s="174"/>
      <c r="F35" s="174"/>
      <c r="G35" s="174"/>
      <c r="H35" s="175"/>
      <c r="I35" s="141" t="s">
        <v>279</v>
      </c>
      <c r="J35" s="142"/>
      <c r="K35" s="142"/>
      <c r="L35" s="142"/>
      <c r="M35" s="142"/>
      <c r="N35" s="142"/>
      <c r="O35" s="142"/>
      <c r="P35" s="143"/>
      <c r="Q35" s="138">
        <v>130</v>
      </c>
      <c r="R35" s="139"/>
      <c r="S35" s="140"/>
      <c r="T35" s="138"/>
      <c r="U35" s="139"/>
      <c r="V35" s="140"/>
      <c r="W35" s="138">
        <f t="shared" si="1"/>
        <v>0</v>
      </c>
      <c r="X35" s="139"/>
      <c r="Y35" s="139"/>
      <c r="Z35" s="140"/>
      <c r="AA35" s="141" t="s">
        <v>280</v>
      </c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3"/>
    </row>
    <row r="36" spans="1:48" ht="15" customHeight="1">
      <c r="A36" s="190" t="s">
        <v>89</v>
      </c>
      <c r="B36" s="191"/>
      <c r="C36" s="191"/>
      <c r="D36" s="191"/>
      <c r="E36" s="191"/>
      <c r="F36" s="191"/>
      <c r="G36" s="192"/>
      <c r="H36" s="240" t="s">
        <v>90</v>
      </c>
      <c r="I36" s="150" t="s">
        <v>91</v>
      </c>
      <c r="J36" s="151"/>
      <c r="K36" s="151"/>
      <c r="L36" s="151"/>
      <c r="M36" s="151"/>
      <c r="N36" s="151"/>
      <c r="O36" s="151"/>
      <c r="P36" s="152"/>
      <c r="Q36" s="153">
        <v>115</v>
      </c>
      <c r="R36" s="154"/>
      <c r="S36" s="155"/>
      <c r="T36" s="153"/>
      <c r="U36" s="154"/>
      <c r="V36" s="155"/>
      <c r="W36" s="156">
        <f t="shared" si="1"/>
        <v>0</v>
      </c>
      <c r="X36" s="157"/>
      <c r="Y36" s="157"/>
      <c r="Z36" s="158"/>
      <c r="AA36" s="150" t="s">
        <v>92</v>
      </c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2"/>
    </row>
    <row r="37" spans="1:48" ht="15" customHeight="1">
      <c r="A37" s="200" t="s">
        <v>93</v>
      </c>
      <c r="B37" s="201"/>
      <c r="C37" s="201"/>
      <c r="D37" s="201"/>
      <c r="E37" s="201"/>
      <c r="F37" s="201"/>
      <c r="G37" s="202"/>
      <c r="H37" s="241"/>
      <c r="I37" s="150" t="s">
        <v>295</v>
      </c>
      <c r="J37" s="151"/>
      <c r="K37" s="151"/>
      <c r="L37" s="151"/>
      <c r="M37" s="151"/>
      <c r="N37" s="151"/>
      <c r="O37" s="151"/>
      <c r="P37" s="152"/>
      <c r="Q37" s="153">
        <v>125</v>
      </c>
      <c r="R37" s="154"/>
      <c r="S37" s="155"/>
      <c r="T37" s="153"/>
      <c r="U37" s="154"/>
      <c r="V37" s="155"/>
      <c r="W37" s="156">
        <f t="shared" si="1"/>
        <v>0</v>
      </c>
      <c r="X37" s="157"/>
      <c r="Y37" s="157"/>
      <c r="Z37" s="158"/>
      <c r="AA37" s="150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2"/>
    </row>
    <row r="38" spans="1:48" ht="15" customHeight="1">
      <c r="A38" s="147" t="s">
        <v>281</v>
      </c>
      <c r="B38" s="148"/>
      <c r="C38" s="148"/>
      <c r="D38" s="148"/>
      <c r="E38" s="148"/>
      <c r="F38" s="148"/>
      <c r="G38" s="149"/>
      <c r="H38" s="241"/>
      <c r="I38" s="150" t="s">
        <v>296</v>
      </c>
      <c r="J38" s="151"/>
      <c r="K38" s="151"/>
      <c r="L38" s="151"/>
      <c r="M38" s="151"/>
      <c r="N38" s="151"/>
      <c r="O38" s="151"/>
      <c r="P38" s="152"/>
      <c r="Q38" s="153">
        <v>125</v>
      </c>
      <c r="R38" s="154"/>
      <c r="S38" s="155"/>
      <c r="T38" s="153"/>
      <c r="U38" s="154"/>
      <c r="V38" s="155"/>
      <c r="W38" s="156">
        <f>Q38*T38</f>
        <v>0</v>
      </c>
      <c r="X38" s="157"/>
      <c r="Y38" s="157"/>
      <c r="Z38" s="158"/>
      <c r="AA38" s="150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2"/>
    </row>
    <row r="39" spans="1:48" ht="15" customHeight="1">
      <c r="A39" s="159"/>
      <c r="B39" s="160"/>
      <c r="C39" s="160"/>
      <c r="D39" s="160"/>
      <c r="E39" s="160"/>
      <c r="F39" s="160"/>
      <c r="G39" s="166"/>
      <c r="H39" s="241"/>
      <c r="I39" s="150" t="s">
        <v>94</v>
      </c>
      <c r="J39" s="151"/>
      <c r="K39" s="151"/>
      <c r="L39" s="151"/>
      <c r="M39" s="151"/>
      <c r="N39" s="151"/>
      <c r="O39" s="151"/>
      <c r="P39" s="152"/>
      <c r="Q39" s="153">
        <v>125</v>
      </c>
      <c r="R39" s="154"/>
      <c r="S39" s="155"/>
      <c r="T39" s="153"/>
      <c r="U39" s="154"/>
      <c r="V39" s="155"/>
      <c r="W39" s="156">
        <f t="shared" si="1"/>
        <v>0</v>
      </c>
      <c r="X39" s="157"/>
      <c r="Y39" s="157"/>
      <c r="Z39" s="158"/>
      <c r="AA39" s="150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2"/>
    </row>
    <row r="40" spans="1:48" ht="15" customHeight="1">
      <c r="A40" s="159"/>
      <c r="B40" s="160"/>
      <c r="C40" s="160"/>
      <c r="D40" s="160"/>
      <c r="E40" s="160"/>
      <c r="F40" s="160"/>
      <c r="G40" s="166"/>
      <c r="H40" s="241"/>
      <c r="I40" s="150" t="s">
        <v>95</v>
      </c>
      <c r="J40" s="151"/>
      <c r="K40" s="151"/>
      <c r="L40" s="151"/>
      <c r="M40" s="151"/>
      <c r="N40" s="151"/>
      <c r="O40" s="151"/>
      <c r="P40" s="152"/>
      <c r="Q40" s="153">
        <v>145</v>
      </c>
      <c r="R40" s="154"/>
      <c r="S40" s="155"/>
      <c r="T40" s="153"/>
      <c r="U40" s="154"/>
      <c r="V40" s="155"/>
      <c r="W40" s="156">
        <f t="shared" si="1"/>
        <v>0</v>
      </c>
      <c r="X40" s="157"/>
      <c r="Y40" s="157"/>
      <c r="Z40" s="158"/>
      <c r="AA40" s="150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2"/>
    </row>
    <row r="41" spans="1:48" ht="15" customHeight="1">
      <c r="A41" s="159"/>
      <c r="B41" s="160"/>
      <c r="C41" s="160"/>
      <c r="D41" s="160"/>
      <c r="E41" s="160"/>
      <c r="F41" s="160"/>
      <c r="G41" s="166"/>
      <c r="H41" s="241"/>
      <c r="I41" s="150" t="s">
        <v>96</v>
      </c>
      <c r="J41" s="151"/>
      <c r="K41" s="151"/>
      <c r="L41" s="151"/>
      <c r="M41" s="151"/>
      <c r="N41" s="151"/>
      <c r="O41" s="151"/>
      <c r="P41" s="152"/>
      <c r="Q41" s="153">
        <v>145</v>
      </c>
      <c r="R41" s="154"/>
      <c r="S41" s="155"/>
      <c r="T41" s="153"/>
      <c r="U41" s="154"/>
      <c r="V41" s="155"/>
      <c r="W41" s="156">
        <f t="shared" si="1"/>
        <v>0</v>
      </c>
      <c r="X41" s="157"/>
      <c r="Y41" s="157"/>
      <c r="Z41" s="158"/>
      <c r="AA41" s="150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2"/>
    </row>
    <row r="42" spans="1:48" ht="15" customHeight="1">
      <c r="A42" s="159"/>
      <c r="B42" s="160"/>
      <c r="C42" s="160"/>
      <c r="D42" s="160"/>
      <c r="E42" s="160"/>
      <c r="F42" s="160"/>
      <c r="G42" s="166"/>
      <c r="H42" s="206" t="s">
        <v>98</v>
      </c>
      <c r="I42" s="141" t="s">
        <v>166</v>
      </c>
      <c r="J42" s="142"/>
      <c r="K42" s="142"/>
      <c r="L42" s="142"/>
      <c r="M42" s="142"/>
      <c r="N42" s="142"/>
      <c r="O42" s="142"/>
      <c r="P42" s="143"/>
      <c r="Q42" s="138">
        <v>400</v>
      </c>
      <c r="R42" s="139"/>
      <c r="S42" s="140"/>
      <c r="T42" s="138"/>
      <c r="U42" s="139"/>
      <c r="V42" s="140"/>
      <c r="W42" s="138">
        <f t="shared" si="1"/>
        <v>0</v>
      </c>
      <c r="X42" s="139"/>
      <c r="Y42" s="139"/>
      <c r="Z42" s="140"/>
      <c r="AA42" s="141" t="s">
        <v>270</v>
      </c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3"/>
    </row>
    <row r="43" spans="1:48" ht="15" customHeight="1">
      <c r="A43" s="159"/>
      <c r="B43" s="160"/>
      <c r="C43" s="160"/>
      <c r="D43" s="160"/>
      <c r="E43" s="160"/>
      <c r="F43" s="160"/>
      <c r="G43" s="166"/>
      <c r="H43" s="207"/>
      <c r="I43" s="141" t="s">
        <v>167</v>
      </c>
      <c r="J43" s="142"/>
      <c r="K43" s="142"/>
      <c r="L43" s="142"/>
      <c r="M43" s="142"/>
      <c r="N43" s="142"/>
      <c r="O43" s="142"/>
      <c r="P43" s="143"/>
      <c r="Q43" s="138">
        <v>400</v>
      </c>
      <c r="R43" s="139"/>
      <c r="S43" s="140"/>
      <c r="T43" s="138"/>
      <c r="U43" s="139"/>
      <c r="V43" s="140"/>
      <c r="W43" s="138">
        <f t="shared" si="1"/>
        <v>0</v>
      </c>
      <c r="X43" s="139"/>
      <c r="Y43" s="139"/>
      <c r="Z43" s="140"/>
      <c r="AA43" s="141" t="s">
        <v>168</v>
      </c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</row>
    <row r="44" spans="1:48" ht="15" customHeight="1">
      <c r="A44" s="159"/>
      <c r="B44" s="160"/>
      <c r="C44" s="160"/>
      <c r="D44" s="160"/>
      <c r="E44" s="160"/>
      <c r="F44" s="160"/>
      <c r="G44" s="166"/>
      <c r="H44" s="208"/>
      <c r="I44" s="141" t="s">
        <v>169</v>
      </c>
      <c r="J44" s="142"/>
      <c r="K44" s="142"/>
      <c r="L44" s="142"/>
      <c r="M44" s="142"/>
      <c r="N44" s="142"/>
      <c r="O44" s="142"/>
      <c r="P44" s="143"/>
      <c r="Q44" s="138">
        <v>170</v>
      </c>
      <c r="R44" s="139"/>
      <c r="S44" s="140"/>
      <c r="T44" s="138"/>
      <c r="U44" s="139"/>
      <c r="V44" s="140"/>
      <c r="W44" s="138">
        <f t="shared" si="1"/>
        <v>0</v>
      </c>
      <c r="X44" s="139"/>
      <c r="Y44" s="139"/>
      <c r="Z44" s="140"/>
      <c r="AA44" s="141" t="s">
        <v>99</v>
      </c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3"/>
    </row>
    <row r="45" spans="1:48" ht="15" customHeight="1">
      <c r="A45" s="159"/>
      <c r="B45" s="160"/>
      <c r="C45" s="160"/>
      <c r="D45" s="160"/>
      <c r="E45" s="160"/>
      <c r="F45" s="160"/>
      <c r="G45" s="166"/>
      <c r="H45" s="240" t="s">
        <v>100</v>
      </c>
      <c r="I45" s="150" t="s">
        <v>101</v>
      </c>
      <c r="J45" s="151"/>
      <c r="K45" s="151"/>
      <c r="L45" s="151"/>
      <c r="M45" s="151"/>
      <c r="N45" s="151"/>
      <c r="O45" s="151"/>
      <c r="P45" s="152"/>
      <c r="Q45" s="153">
        <v>105</v>
      </c>
      <c r="R45" s="154"/>
      <c r="S45" s="155"/>
      <c r="T45" s="153"/>
      <c r="U45" s="154"/>
      <c r="V45" s="155"/>
      <c r="W45" s="156">
        <f t="shared" si="1"/>
        <v>0</v>
      </c>
      <c r="X45" s="157"/>
      <c r="Y45" s="157"/>
      <c r="Z45" s="158"/>
      <c r="AA45" s="150" t="s">
        <v>170</v>
      </c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2"/>
    </row>
    <row r="46" spans="1:48" ht="15" customHeight="1">
      <c r="A46" s="159"/>
      <c r="B46" s="160"/>
      <c r="C46" s="160"/>
      <c r="D46" s="160"/>
      <c r="E46" s="160"/>
      <c r="F46" s="160"/>
      <c r="G46" s="166"/>
      <c r="H46" s="241"/>
      <c r="I46" s="150" t="s">
        <v>102</v>
      </c>
      <c r="J46" s="151"/>
      <c r="K46" s="151"/>
      <c r="L46" s="151"/>
      <c r="M46" s="151"/>
      <c r="N46" s="151"/>
      <c r="O46" s="151"/>
      <c r="P46" s="152"/>
      <c r="Q46" s="153">
        <v>65</v>
      </c>
      <c r="R46" s="154"/>
      <c r="S46" s="155"/>
      <c r="T46" s="153"/>
      <c r="U46" s="154"/>
      <c r="V46" s="155"/>
      <c r="W46" s="156">
        <f t="shared" si="1"/>
        <v>0</v>
      </c>
      <c r="X46" s="157"/>
      <c r="Y46" s="157"/>
      <c r="Z46" s="158"/>
      <c r="AA46" s="150" t="s">
        <v>171</v>
      </c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</row>
    <row r="47" spans="1:48" ht="15" customHeight="1">
      <c r="A47" s="159"/>
      <c r="B47" s="160"/>
      <c r="C47" s="160"/>
      <c r="D47" s="160"/>
      <c r="E47" s="160"/>
      <c r="F47" s="160"/>
      <c r="G47" s="166"/>
      <c r="H47" s="242"/>
      <c r="I47" s="150" t="s">
        <v>103</v>
      </c>
      <c r="J47" s="151"/>
      <c r="K47" s="151"/>
      <c r="L47" s="151"/>
      <c r="M47" s="151"/>
      <c r="N47" s="151"/>
      <c r="O47" s="151"/>
      <c r="P47" s="152"/>
      <c r="Q47" s="153">
        <v>720</v>
      </c>
      <c r="R47" s="154"/>
      <c r="S47" s="155"/>
      <c r="T47" s="153"/>
      <c r="U47" s="154"/>
      <c r="V47" s="155"/>
      <c r="W47" s="156">
        <f t="shared" si="1"/>
        <v>0</v>
      </c>
      <c r="X47" s="157"/>
      <c r="Y47" s="157"/>
      <c r="Z47" s="158"/>
      <c r="AA47" s="150" t="s">
        <v>172</v>
      </c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</row>
    <row r="48" spans="1:48" ht="15" customHeight="1">
      <c r="A48" s="159"/>
      <c r="B48" s="160"/>
      <c r="C48" s="160"/>
      <c r="D48" s="160"/>
      <c r="E48" s="160"/>
      <c r="F48" s="160"/>
      <c r="G48" s="166"/>
      <c r="H48" s="206" t="s">
        <v>104</v>
      </c>
      <c r="I48" s="141" t="s">
        <v>105</v>
      </c>
      <c r="J48" s="142"/>
      <c r="K48" s="142"/>
      <c r="L48" s="142"/>
      <c r="M48" s="142"/>
      <c r="N48" s="142"/>
      <c r="O48" s="142"/>
      <c r="P48" s="143"/>
      <c r="Q48" s="138">
        <v>220</v>
      </c>
      <c r="R48" s="139"/>
      <c r="S48" s="140"/>
      <c r="T48" s="138"/>
      <c r="U48" s="139"/>
      <c r="V48" s="140"/>
      <c r="W48" s="138">
        <f t="shared" si="1"/>
        <v>0</v>
      </c>
      <c r="X48" s="139"/>
      <c r="Y48" s="139"/>
      <c r="Z48" s="140"/>
      <c r="AA48" s="141" t="s">
        <v>282</v>
      </c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3"/>
    </row>
    <row r="49" spans="1:48" ht="15" customHeight="1">
      <c r="A49" s="159"/>
      <c r="B49" s="160"/>
      <c r="C49" s="160"/>
      <c r="D49" s="160"/>
      <c r="E49" s="160"/>
      <c r="F49" s="160"/>
      <c r="G49" s="166"/>
      <c r="H49" s="208"/>
      <c r="I49" s="141" t="s">
        <v>106</v>
      </c>
      <c r="J49" s="142"/>
      <c r="K49" s="142"/>
      <c r="L49" s="142"/>
      <c r="M49" s="142"/>
      <c r="N49" s="142"/>
      <c r="O49" s="142"/>
      <c r="P49" s="143"/>
      <c r="Q49" s="138">
        <v>410</v>
      </c>
      <c r="R49" s="139"/>
      <c r="S49" s="140"/>
      <c r="T49" s="138"/>
      <c r="U49" s="139"/>
      <c r="V49" s="140"/>
      <c r="W49" s="138">
        <f t="shared" si="1"/>
        <v>0</v>
      </c>
      <c r="X49" s="139"/>
      <c r="Y49" s="139"/>
      <c r="Z49" s="140"/>
      <c r="AA49" s="141" t="s">
        <v>97</v>
      </c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3"/>
    </row>
    <row r="50" spans="1:48" ht="15" customHeight="1">
      <c r="A50" s="159"/>
      <c r="B50" s="160"/>
      <c r="C50" s="160"/>
      <c r="D50" s="160"/>
      <c r="E50" s="160"/>
      <c r="F50" s="160"/>
      <c r="G50" s="166"/>
      <c r="H50" s="240" t="s">
        <v>107</v>
      </c>
      <c r="I50" s="150" t="s">
        <v>108</v>
      </c>
      <c r="J50" s="151"/>
      <c r="K50" s="151"/>
      <c r="L50" s="151"/>
      <c r="M50" s="151"/>
      <c r="N50" s="151"/>
      <c r="O50" s="151"/>
      <c r="P50" s="152"/>
      <c r="Q50" s="153">
        <v>6950</v>
      </c>
      <c r="R50" s="154"/>
      <c r="S50" s="155"/>
      <c r="T50" s="153"/>
      <c r="U50" s="154"/>
      <c r="V50" s="155"/>
      <c r="W50" s="156">
        <f t="shared" si="1"/>
        <v>0</v>
      </c>
      <c r="X50" s="157"/>
      <c r="Y50" s="157"/>
      <c r="Z50" s="158"/>
      <c r="AA50" s="150" t="s">
        <v>297</v>
      </c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2"/>
    </row>
    <row r="51" spans="1:48" ht="15" customHeight="1">
      <c r="A51" s="159"/>
      <c r="B51" s="160"/>
      <c r="C51" s="160"/>
      <c r="D51" s="160"/>
      <c r="E51" s="160"/>
      <c r="F51" s="160"/>
      <c r="G51" s="166"/>
      <c r="H51" s="241"/>
      <c r="I51" s="150" t="s">
        <v>109</v>
      </c>
      <c r="J51" s="151"/>
      <c r="K51" s="151"/>
      <c r="L51" s="151"/>
      <c r="M51" s="151"/>
      <c r="N51" s="151"/>
      <c r="O51" s="151"/>
      <c r="P51" s="152"/>
      <c r="Q51" s="153">
        <v>310</v>
      </c>
      <c r="R51" s="154"/>
      <c r="S51" s="155"/>
      <c r="T51" s="153"/>
      <c r="U51" s="154"/>
      <c r="V51" s="155"/>
      <c r="W51" s="156">
        <f t="shared" si="1"/>
        <v>0</v>
      </c>
      <c r="X51" s="157"/>
      <c r="Y51" s="157"/>
      <c r="Z51" s="158"/>
      <c r="AA51" s="150" t="s">
        <v>69</v>
      </c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2"/>
    </row>
    <row r="52" spans="1:48" ht="15" customHeight="1">
      <c r="A52" s="159"/>
      <c r="B52" s="160"/>
      <c r="C52" s="160"/>
      <c r="D52" s="160"/>
      <c r="E52" s="160"/>
      <c r="F52" s="160"/>
      <c r="G52" s="166"/>
      <c r="H52" s="241"/>
      <c r="I52" s="150" t="s">
        <v>110</v>
      </c>
      <c r="J52" s="151"/>
      <c r="K52" s="151"/>
      <c r="L52" s="151"/>
      <c r="M52" s="151"/>
      <c r="N52" s="151"/>
      <c r="O52" s="151"/>
      <c r="P52" s="152"/>
      <c r="Q52" s="153">
        <v>1235</v>
      </c>
      <c r="R52" s="154"/>
      <c r="S52" s="155"/>
      <c r="T52" s="153"/>
      <c r="U52" s="154"/>
      <c r="V52" s="155"/>
      <c r="W52" s="156">
        <f t="shared" si="1"/>
        <v>0</v>
      </c>
      <c r="X52" s="157"/>
      <c r="Y52" s="157"/>
      <c r="Z52" s="158"/>
      <c r="AA52" s="150" t="s">
        <v>264</v>
      </c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</row>
    <row r="53" spans="1:48" ht="15" customHeight="1">
      <c r="A53" s="159"/>
      <c r="B53" s="160"/>
      <c r="C53" s="160"/>
      <c r="D53" s="160"/>
      <c r="E53" s="160"/>
      <c r="F53" s="160"/>
      <c r="G53" s="166"/>
      <c r="H53" s="241"/>
      <c r="I53" s="150" t="s">
        <v>111</v>
      </c>
      <c r="J53" s="151"/>
      <c r="K53" s="151"/>
      <c r="L53" s="151"/>
      <c r="M53" s="151"/>
      <c r="N53" s="151"/>
      <c r="O53" s="151"/>
      <c r="P53" s="152"/>
      <c r="Q53" s="153">
        <v>370</v>
      </c>
      <c r="R53" s="154"/>
      <c r="S53" s="155"/>
      <c r="T53" s="153"/>
      <c r="U53" s="154"/>
      <c r="V53" s="155"/>
      <c r="W53" s="156">
        <f t="shared" si="1"/>
        <v>0</v>
      </c>
      <c r="X53" s="157"/>
      <c r="Y53" s="157"/>
      <c r="Z53" s="158"/>
      <c r="AA53" s="150" t="s">
        <v>112</v>
      </c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2"/>
    </row>
    <row r="54" spans="1:48" ht="15" customHeight="1">
      <c r="A54" s="159"/>
      <c r="B54" s="160"/>
      <c r="C54" s="160"/>
      <c r="D54" s="160"/>
      <c r="E54" s="160"/>
      <c r="F54" s="160"/>
      <c r="G54" s="166"/>
      <c r="H54" s="242"/>
      <c r="I54" s="150" t="s">
        <v>113</v>
      </c>
      <c r="J54" s="151"/>
      <c r="K54" s="151"/>
      <c r="L54" s="151"/>
      <c r="M54" s="151"/>
      <c r="N54" s="151"/>
      <c r="O54" s="151"/>
      <c r="P54" s="152"/>
      <c r="Q54" s="153">
        <v>90</v>
      </c>
      <c r="R54" s="154"/>
      <c r="S54" s="155"/>
      <c r="T54" s="153"/>
      <c r="U54" s="154"/>
      <c r="V54" s="155"/>
      <c r="W54" s="156">
        <f t="shared" si="1"/>
        <v>0</v>
      </c>
      <c r="X54" s="157"/>
      <c r="Y54" s="157"/>
      <c r="Z54" s="158"/>
      <c r="AA54" s="150" t="s">
        <v>75</v>
      </c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2"/>
    </row>
    <row r="55" spans="1:48" ht="15" customHeight="1">
      <c r="A55" s="159"/>
      <c r="B55" s="160"/>
      <c r="C55" s="160"/>
      <c r="D55" s="160"/>
      <c r="E55" s="160"/>
      <c r="F55" s="160"/>
      <c r="G55" s="160"/>
      <c r="H55" s="105"/>
      <c r="I55" s="141" t="s">
        <v>114</v>
      </c>
      <c r="J55" s="142"/>
      <c r="K55" s="142"/>
      <c r="L55" s="142"/>
      <c r="M55" s="142"/>
      <c r="N55" s="142"/>
      <c r="O55" s="142"/>
      <c r="P55" s="143"/>
      <c r="Q55" s="138">
        <v>390</v>
      </c>
      <c r="R55" s="139"/>
      <c r="S55" s="140"/>
      <c r="T55" s="138"/>
      <c r="U55" s="139"/>
      <c r="V55" s="140"/>
      <c r="W55" s="138">
        <f t="shared" si="1"/>
        <v>0</v>
      </c>
      <c r="X55" s="139"/>
      <c r="Y55" s="139"/>
      <c r="Z55" s="140"/>
      <c r="AA55" s="141" t="s">
        <v>173</v>
      </c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3"/>
    </row>
    <row r="56" spans="1:48" ht="15" customHeight="1">
      <c r="A56" s="159"/>
      <c r="B56" s="160"/>
      <c r="C56" s="160"/>
      <c r="D56" s="160"/>
      <c r="E56" s="160"/>
      <c r="F56" s="160"/>
      <c r="G56" s="160"/>
      <c r="H56" s="105"/>
      <c r="I56" s="141" t="s">
        <v>115</v>
      </c>
      <c r="J56" s="142"/>
      <c r="K56" s="142"/>
      <c r="L56" s="142"/>
      <c r="M56" s="142"/>
      <c r="N56" s="142"/>
      <c r="O56" s="142"/>
      <c r="P56" s="143"/>
      <c r="Q56" s="138">
        <v>205</v>
      </c>
      <c r="R56" s="139"/>
      <c r="S56" s="140"/>
      <c r="T56" s="138"/>
      <c r="U56" s="139"/>
      <c r="V56" s="140"/>
      <c r="W56" s="138">
        <f t="shared" si="1"/>
        <v>0</v>
      </c>
      <c r="X56" s="139"/>
      <c r="Y56" s="139"/>
      <c r="Z56" s="140"/>
      <c r="AA56" s="141" t="s">
        <v>116</v>
      </c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3"/>
    </row>
    <row r="57" spans="1:48" ht="15" customHeight="1">
      <c r="A57" s="159"/>
      <c r="B57" s="160"/>
      <c r="C57" s="160"/>
      <c r="D57" s="160"/>
      <c r="E57" s="160"/>
      <c r="F57" s="160"/>
      <c r="G57" s="160"/>
      <c r="H57" s="105"/>
      <c r="I57" s="141" t="s">
        <v>275</v>
      </c>
      <c r="J57" s="142"/>
      <c r="K57" s="142"/>
      <c r="L57" s="142"/>
      <c r="M57" s="142"/>
      <c r="N57" s="142"/>
      <c r="O57" s="142"/>
      <c r="P57" s="143"/>
      <c r="Q57" s="138">
        <v>130</v>
      </c>
      <c r="R57" s="139"/>
      <c r="S57" s="140"/>
      <c r="T57" s="138"/>
      <c r="U57" s="139"/>
      <c r="V57" s="140"/>
      <c r="W57" s="138">
        <f>Q57*T57</f>
        <v>0</v>
      </c>
      <c r="X57" s="139"/>
      <c r="Y57" s="139"/>
      <c r="Z57" s="140"/>
      <c r="AA57" s="108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10"/>
    </row>
    <row r="58" spans="1:48" ht="15" customHeight="1">
      <c r="A58" s="159"/>
      <c r="B58" s="160"/>
      <c r="C58" s="160"/>
      <c r="D58" s="160"/>
      <c r="E58" s="160"/>
      <c r="F58" s="160"/>
      <c r="G58" s="160"/>
      <c r="H58" s="105"/>
      <c r="I58" s="141" t="s">
        <v>117</v>
      </c>
      <c r="J58" s="142"/>
      <c r="K58" s="142"/>
      <c r="L58" s="142"/>
      <c r="M58" s="142"/>
      <c r="N58" s="142"/>
      <c r="O58" s="142"/>
      <c r="P58" s="143"/>
      <c r="Q58" s="138">
        <v>155</v>
      </c>
      <c r="R58" s="139"/>
      <c r="S58" s="140"/>
      <c r="T58" s="138"/>
      <c r="U58" s="139"/>
      <c r="V58" s="140"/>
      <c r="W58" s="138">
        <f t="shared" si="1"/>
        <v>0</v>
      </c>
      <c r="X58" s="139"/>
      <c r="Y58" s="139"/>
      <c r="Z58" s="140"/>
      <c r="AA58" s="141" t="s">
        <v>77</v>
      </c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3"/>
    </row>
    <row r="59" spans="1:48" ht="15" customHeight="1">
      <c r="A59" s="159"/>
      <c r="B59" s="160"/>
      <c r="C59" s="160"/>
      <c r="D59" s="160"/>
      <c r="E59" s="160"/>
      <c r="F59" s="160"/>
      <c r="G59" s="160"/>
      <c r="H59" s="105"/>
      <c r="I59" s="141" t="s">
        <v>118</v>
      </c>
      <c r="J59" s="142"/>
      <c r="K59" s="142"/>
      <c r="L59" s="142"/>
      <c r="M59" s="142"/>
      <c r="N59" s="142"/>
      <c r="O59" s="142"/>
      <c r="P59" s="143"/>
      <c r="Q59" s="138">
        <v>30</v>
      </c>
      <c r="R59" s="139"/>
      <c r="S59" s="140"/>
      <c r="T59" s="138"/>
      <c r="U59" s="139"/>
      <c r="V59" s="140"/>
      <c r="W59" s="138">
        <f t="shared" si="1"/>
        <v>0</v>
      </c>
      <c r="X59" s="139"/>
      <c r="Y59" s="139"/>
      <c r="Z59" s="140"/>
      <c r="AA59" s="141" t="s">
        <v>271</v>
      </c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3"/>
    </row>
    <row r="60" spans="1:48" ht="15" customHeight="1">
      <c r="A60" s="159"/>
      <c r="B60" s="160"/>
      <c r="C60" s="160"/>
      <c r="D60" s="160"/>
      <c r="E60" s="160"/>
      <c r="F60" s="160"/>
      <c r="G60" s="160"/>
      <c r="H60" s="105"/>
      <c r="I60" s="141" t="s">
        <v>119</v>
      </c>
      <c r="J60" s="142"/>
      <c r="K60" s="142"/>
      <c r="L60" s="142"/>
      <c r="M60" s="142"/>
      <c r="N60" s="142"/>
      <c r="O60" s="142"/>
      <c r="P60" s="143"/>
      <c r="Q60" s="138">
        <v>135</v>
      </c>
      <c r="R60" s="139"/>
      <c r="S60" s="140"/>
      <c r="T60" s="138"/>
      <c r="U60" s="139"/>
      <c r="V60" s="140"/>
      <c r="W60" s="138">
        <f t="shared" si="1"/>
        <v>0</v>
      </c>
      <c r="X60" s="139"/>
      <c r="Y60" s="139"/>
      <c r="Z60" s="140"/>
      <c r="AA60" s="141" t="s">
        <v>120</v>
      </c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3"/>
    </row>
    <row r="61" spans="1:48" ht="15" customHeight="1">
      <c r="A61" s="159"/>
      <c r="B61" s="160"/>
      <c r="C61" s="160"/>
      <c r="D61" s="160"/>
      <c r="E61" s="160"/>
      <c r="F61" s="160"/>
      <c r="G61" s="160"/>
      <c r="H61" s="105"/>
      <c r="I61" s="141" t="s">
        <v>121</v>
      </c>
      <c r="J61" s="142"/>
      <c r="K61" s="142"/>
      <c r="L61" s="142"/>
      <c r="M61" s="142"/>
      <c r="N61" s="142"/>
      <c r="O61" s="142"/>
      <c r="P61" s="143"/>
      <c r="Q61" s="138">
        <v>105</v>
      </c>
      <c r="R61" s="139"/>
      <c r="S61" s="140"/>
      <c r="T61" s="138"/>
      <c r="U61" s="139"/>
      <c r="V61" s="140"/>
      <c r="W61" s="138">
        <f t="shared" si="1"/>
        <v>0</v>
      </c>
      <c r="X61" s="139"/>
      <c r="Y61" s="139"/>
      <c r="Z61" s="140"/>
      <c r="AA61" s="141" t="s">
        <v>122</v>
      </c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</row>
    <row r="62" spans="1:48" ht="15" customHeight="1">
      <c r="A62" s="159"/>
      <c r="B62" s="160"/>
      <c r="C62" s="160"/>
      <c r="D62" s="160"/>
      <c r="E62" s="160"/>
      <c r="F62" s="160"/>
      <c r="G62" s="160"/>
      <c r="H62" s="105"/>
      <c r="I62" s="141" t="s">
        <v>123</v>
      </c>
      <c r="J62" s="142"/>
      <c r="K62" s="142"/>
      <c r="L62" s="142"/>
      <c r="M62" s="142"/>
      <c r="N62" s="142"/>
      <c r="O62" s="142"/>
      <c r="P62" s="143"/>
      <c r="Q62" s="138">
        <v>135</v>
      </c>
      <c r="R62" s="139"/>
      <c r="S62" s="140"/>
      <c r="T62" s="138"/>
      <c r="U62" s="139"/>
      <c r="V62" s="140"/>
      <c r="W62" s="138">
        <f t="shared" si="1"/>
        <v>0</v>
      </c>
      <c r="X62" s="139"/>
      <c r="Y62" s="139"/>
      <c r="Z62" s="140"/>
      <c r="AA62" s="141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3"/>
    </row>
    <row r="63" spans="1:48" ht="15" customHeight="1">
      <c r="A63" s="159"/>
      <c r="B63" s="160"/>
      <c r="C63" s="160"/>
      <c r="D63" s="160"/>
      <c r="E63" s="160"/>
      <c r="F63" s="160"/>
      <c r="G63" s="160"/>
      <c r="H63" s="105"/>
      <c r="I63" s="141" t="s">
        <v>174</v>
      </c>
      <c r="J63" s="142"/>
      <c r="K63" s="142"/>
      <c r="L63" s="142"/>
      <c r="M63" s="142"/>
      <c r="N63" s="142"/>
      <c r="O63" s="142"/>
      <c r="P63" s="143"/>
      <c r="Q63" s="138">
        <v>20</v>
      </c>
      <c r="R63" s="139"/>
      <c r="S63" s="140"/>
      <c r="T63" s="138"/>
      <c r="U63" s="139"/>
      <c r="V63" s="140"/>
      <c r="W63" s="138">
        <f t="shared" si="1"/>
        <v>0</v>
      </c>
      <c r="X63" s="139"/>
      <c r="Y63" s="139"/>
      <c r="Z63" s="140"/>
      <c r="AA63" s="141" t="s">
        <v>124</v>
      </c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3"/>
    </row>
    <row r="64" spans="1:48" ht="15" customHeight="1">
      <c r="A64" s="159"/>
      <c r="B64" s="160"/>
      <c r="C64" s="160"/>
      <c r="D64" s="160"/>
      <c r="E64" s="160"/>
      <c r="F64" s="160"/>
      <c r="G64" s="160"/>
      <c r="H64" s="105"/>
      <c r="I64" s="141" t="s">
        <v>125</v>
      </c>
      <c r="J64" s="142"/>
      <c r="K64" s="142"/>
      <c r="L64" s="142"/>
      <c r="M64" s="142"/>
      <c r="N64" s="142"/>
      <c r="O64" s="142"/>
      <c r="P64" s="143"/>
      <c r="Q64" s="138">
        <v>50</v>
      </c>
      <c r="R64" s="139"/>
      <c r="S64" s="140"/>
      <c r="T64" s="138"/>
      <c r="U64" s="139"/>
      <c r="V64" s="140"/>
      <c r="W64" s="138">
        <f t="shared" si="1"/>
        <v>0</v>
      </c>
      <c r="X64" s="139"/>
      <c r="Y64" s="139"/>
      <c r="Z64" s="140"/>
      <c r="AA64" s="141" t="s">
        <v>126</v>
      </c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3"/>
    </row>
    <row r="65" spans="1:48" ht="15" customHeight="1">
      <c r="A65" s="159"/>
      <c r="B65" s="160"/>
      <c r="C65" s="160"/>
      <c r="D65" s="160"/>
      <c r="E65" s="160"/>
      <c r="F65" s="160"/>
      <c r="G65" s="160"/>
      <c r="H65" s="105"/>
      <c r="I65" s="141" t="s">
        <v>283</v>
      </c>
      <c r="J65" s="142"/>
      <c r="K65" s="142"/>
      <c r="L65" s="142"/>
      <c r="M65" s="142"/>
      <c r="N65" s="142"/>
      <c r="O65" s="142"/>
      <c r="P65" s="143"/>
      <c r="Q65" s="138">
        <v>400</v>
      </c>
      <c r="R65" s="139"/>
      <c r="S65" s="140"/>
      <c r="T65" s="138"/>
      <c r="U65" s="139"/>
      <c r="V65" s="140"/>
      <c r="W65" s="138">
        <f t="shared" si="1"/>
        <v>0</v>
      </c>
      <c r="X65" s="139"/>
      <c r="Y65" s="139"/>
      <c r="Z65" s="140"/>
      <c r="AA65" s="141" t="s">
        <v>284</v>
      </c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3"/>
    </row>
    <row r="66" spans="1:48" ht="15" customHeight="1">
      <c r="A66" s="159"/>
      <c r="B66" s="160"/>
      <c r="C66" s="160"/>
      <c r="D66" s="160"/>
      <c r="E66" s="160"/>
      <c r="F66" s="160"/>
      <c r="G66" s="160"/>
      <c r="H66" s="105"/>
      <c r="I66" s="141" t="s">
        <v>127</v>
      </c>
      <c r="J66" s="142"/>
      <c r="K66" s="142"/>
      <c r="L66" s="142"/>
      <c r="M66" s="142"/>
      <c r="N66" s="142"/>
      <c r="O66" s="142"/>
      <c r="P66" s="143"/>
      <c r="Q66" s="138">
        <v>825</v>
      </c>
      <c r="R66" s="139"/>
      <c r="S66" s="140"/>
      <c r="T66" s="138"/>
      <c r="U66" s="139"/>
      <c r="V66" s="140"/>
      <c r="W66" s="138">
        <f t="shared" si="1"/>
        <v>0</v>
      </c>
      <c r="X66" s="139"/>
      <c r="Y66" s="139"/>
      <c r="Z66" s="140"/>
      <c r="AA66" s="141" t="s">
        <v>128</v>
      </c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3"/>
    </row>
    <row r="67" spans="1:48" ht="15" customHeight="1">
      <c r="A67" s="159"/>
      <c r="B67" s="160"/>
      <c r="C67" s="160"/>
      <c r="D67" s="160"/>
      <c r="E67" s="160"/>
      <c r="F67" s="160"/>
      <c r="G67" s="160"/>
      <c r="H67" s="105"/>
      <c r="I67" s="141" t="s">
        <v>129</v>
      </c>
      <c r="J67" s="142"/>
      <c r="K67" s="142"/>
      <c r="L67" s="142"/>
      <c r="M67" s="142"/>
      <c r="N67" s="142"/>
      <c r="O67" s="142"/>
      <c r="P67" s="143"/>
      <c r="Q67" s="138">
        <v>600</v>
      </c>
      <c r="R67" s="139"/>
      <c r="S67" s="140"/>
      <c r="T67" s="138"/>
      <c r="U67" s="139"/>
      <c r="V67" s="140"/>
      <c r="W67" s="138">
        <f t="shared" si="1"/>
        <v>0</v>
      </c>
      <c r="X67" s="139"/>
      <c r="Y67" s="139"/>
      <c r="Z67" s="140"/>
      <c r="AA67" s="141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3"/>
    </row>
    <row r="68" spans="1:48" ht="15" customHeight="1">
      <c r="A68" s="234" t="s">
        <v>60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6"/>
      <c r="T68" s="237">
        <f>SUM(W16:Z67)</f>
        <v>0</v>
      </c>
      <c r="U68" s="238"/>
      <c r="V68" s="238"/>
      <c r="W68" s="238"/>
      <c r="X68" s="238"/>
      <c r="Y68" s="238"/>
      <c r="Z68" s="239"/>
      <c r="AA68" s="176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8"/>
    </row>
    <row r="69" spans="1:48" s="97" customFormat="1" ht="15" customHeight="1">
      <c r="A69" s="231" t="s">
        <v>285</v>
      </c>
      <c r="B69" s="232"/>
      <c r="C69" s="232"/>
      <c r="D69" s="232"/>
      <c r="E69" s="232"/>
      <c r="F69" s="232"/>
      <c r="G69" s="233"/>
      <c r="H69" s="219" t="s">
        <v>130</v>
      </c>
      <c r="I69" s="213" t="s">
        <v>175</v>
      </c>
      <c r="J69" s="214"/>
      <c r="K69" s="214"/>
      <c r="L69" s="214"/>
      <c r="M69" s="214"/>
      <c r="N69" s="214"/>
      <c r="O69" s="214"/>
      <c r="P69" s="215"/>
      <c r="Q69" s="138">
        <v>420</v>
      </c>
      <c r="R69" s="139"/>
      <c r="S69" s="140"/>
      <c r="T69" s="138"/>
      <c r="U69" s="139"/>
      <c r="V69" s="140"/>
      <c r="W69" s="138">
        <f aca="true" t="shared" si="2" ref="W69:W78">Q69*T69</f>
        <v>0</v>
      </c>
      <c r="X69" s="139"/>
      <c r="Y69" s="139"/>
      <c r="Z69" s="140"/>
      <c r="AA69" s="213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5"/>
    </row>
    <row r="70" spans="1:48" s="97" customFormat="1" ht="15" customHeight="1">
      <c r="A70" s="225" t="s">
        <v>286</v>
      </c>
      <c r="B70" s="226"/>
      <c r="C70" s="226"/>
      <c r="D70" s="226"/>
      <c r="E70" s="226"/>
      <c r="F70" s="226"/>
      <c r="G70" s="227"/>
      <c r="H70" s="220"/>
      <c r="I70" s="213" t="s">
        <v>176</v>
      </c>
      <c r="J70" s="214"/>
      <c r="K70" s="214"/>
      <c r="L70" s="214"/>
      <c r="M70" s="214"/>
      <c r="N70" s="214"/>
      <c r="O70" s="214"/>
      <c r="P70" s="215"/>
      <c r="Q70" s="138">
        <v>410</v>
      </c>
      <c r="R70" s="139"/>
      <c r="S70" s="140"/>
      <c r="T70" s="138"/>
      <c r="U70" s="139"/>
      <c r="V70" s="140"/>
      <c r="W70" s="138">
        <f t="shared" si="2"/>
        <v>0</v>
      </c>
      <c r="X70" s="139"/>
      <c r="Y70" s="139"/>
      <c r="Z70" s="140"/>
      <c r="AA70" s="213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5"/>
    </row>
    <row r="71" spans="1:48" s="97" customFormat="1" ht="15" customHeight="1">
      <c r="A71" s="225"/>
      <c r="B71" s="226"/>
      <c r="C71" s="226"/>
      <c r="D71" s="226"/>
      <c r="E71" s="226"/>
      <c r="F71" s="226"/>
      <c r="G71" s="227"/>
      <c r="H71" s="221"/>
      <c r="I71" s="213" t="s">
        <v>177</v>
      </c>
      <c r="J71" s="214"/>
      <c r="K71" s="214"/>
      <c r="L71" s="214"/>
      <c r="M71" s="214"/>
      <c r="N71" s="214"/>
      <c r="O71" s="214"/>
      <c r="P71" s="215"/>
      <c r="Q71" s="138">
        <v>300</v>
      </c>
      <c r="R71" s="139"/>
      <c r="S71" s="140"/>
      <c r="T71" s="138"/>
      <c r="U71" s="139"/>
      <c r="V71" s="140"/>
      <c r="W71" s="138">
        <f t="shared" si="2"/>
        <v>0</v>
      </c>
      <c r="X71" s="139"/>
      <c r="Y71" s="139"/>
      <c r="Z71" s="140"/>
      <c r="AA71" s="213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5"/>
    </row>
    <row r="72" spans="1:48" s="97" customFormat="1" ht="15" customHeight="1">
      <c r="A72" s="225"/>
      <c r="B72" s="226"/>
      <c r="C72" s="226"/>
      <c r="D72" s="226"/>
      <c r="E72" s="226"/>
      <c r="F72" s="226"/>
      <c r="G72" s="227"/>
      <c r="H72" s="219" t="s">
        <v>131</v>
      </c>
      <c r="I72" s="213" t="s">
        <v>175</v>
      </c>
      <c r="J72" s="214"/>
      <c r="K72" s="214"/>
      <c r="L72" s="214"/>
      <c r="M72" s="214"/>
      <c r="N72" s="214"/>
      <c r="O72" s="214"/>
      <c r="P72" s="215"/>
      <c r="Q72" s="138">
        <v>570</v>
      </c>
      <c r="R72" s="139"/>
      <c r="S72" s="140"/>
      <c r="T72" s="138"/>
      <c r="U72" s="139"/>
      <c r="V72" s="140"/>
      <c r="W72" s="138">
        <f t="shared" si="2"/>
        <v>0</v>
      </c>
      <c r="X72" s="139"/>
      <c r="Y72" s="139"/>
      <c r="Z72" s="140"/>
      <c r="AA72" s="228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30"/>
    </row>
    <row r="73" spans="1:48" s="97" customFormat="1" ht="15" customHeight="1">
      <c r="A73" s="216"/>
      <c r="B73" s="217"/>
      <c r="C73" s="217"/>
      <c r="D73" s="217"/>
      <c r="E73" s="217"/>
      <c r="F73" s="217"/>
      <c r="G73" s="218"/>
      <c r="H73" s="220"/>
      <c r="I73" s="213" t="s">
        <v>176</v>
      </c>
      <c r="J73" s="214"/>
      <c r="K73" s="214"/>
      <c r="L73" s="214"/>
      <c r="M73" s="214"/>
      <c r="N73" s="214"/>
      <c r="O73" s="214"/>
      <c r="P73" s="215"/>
      <c r="Q73" s="138">
        <v>560</v>
      </c>
      <c r="R73" s="139"/>
      <c r="S73" s="140"/>
      <c r="T73" s="138"/>
      <c r="U73" s="139"/>
      <c r="V73" s="140"/>
      <c r="W73" s="138">
        <f t="shared" si="2"/>
        <v>0</v>
      </c>
      <c r="X73" s="139"/>
      <c r="Y73" s="139"/>
      <c r="Z73" s="140"/>
      <c r="AA73" s="213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5"/>
    </row>
    <row r="74" spans="1:48" s="97" customFormat="1" ht="15" customHeight="1">
      <c r="A74" s="216"/>
      <c r="B74" s="217"/>
      <c r="C74" s="217"/>
      <c r="D74" s="217"/>
      <c r="E74" s="217"/>
      <c r="F74" s="217"/>
      <c r="G74" s="218"/>
      <c r="H74" s="221"/>
      <c r="I74" s="213" t="s">
        <v>177</v>
      </c>
      <c r="J74" s="214"/>
      <c r="K74" s="214"/>
      <c r="L74" s="214"/>
      <c r="M74" s="214"/>
      <c r="N74" s="214"/>
      <c r="O74" s="214"/>
      <c r="P74" s="215"/>
      <c r="Q74" s="138">
        <v>390</v>
      </c>
      <c r="R74" s="139"/>
      <c r="S74" s="140"/>
      <c r="T74" s="138"/>
      <c r="U74" s="139"/>
      <c r="V74" s="140"/>
      <c r="W74" s="138">
        <f t="shared" si="2"/>
        <v>0</v>
      </c>
      <c r="X74" s="139"/>
      <c r="Y74" s="139"/>
      <c r="Z74" s="140"/>
      <c r="AA74" s="213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5"/>
    </row>
    <row r="75" spans="1:48" s="97" customFormat="1" ht="15" customHeight="1">
      <c r="A75" s="216"/>
      <c r="B75" s="217"/>
      <c r="C75" s="217"/>
      <c r="D75" s="217"/>
      <c r="E75" s="217"/>
      <c r="F75" s="217"/>
      <c r="G75" s="218"/>
      <c r="H75" s="219" t="s">
        <v>132</v>
      </c>
      <c r="I75" s="213" t="s">
        <v>178</v>
      </c>
      <c r="J75" s="214"/>
      <c r="K75" s="214"/>
      <c r="L75" s="214"/>
      <c r="M75" s="214"/>
      <c r="N75" s="214"/>
      <c r="O75" s="214"/>
      <c r="P75" s="215"/>
      <c r="Q75" s="138">
        <v>650</v>
      </c>
      <c r="R75" s="139"/>
      <c r="S75" s="140"/>
      <c r="T75" s="138"/>
      <c r="U75" s="139"/>
      <c r="V75" s="140"/>
      <c r="W75" s="138">
        <f t="shared" si="2"/>
        <v>0</v>
      </c>
      <c r="X75" s="139"/>
      <c r="Y75" s="139"/>
      <c r="Z75" s="140"/>
      <c r="AA75" s="213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5"/>
    </row>
    <row r="76" spans="1:48" s="97" customFormat="1" ht="15" customHeight="1">
      <c r="A76" s="216"/>
      <c r="B76" s="217"/>
      <c r="C76" s="217"/>
      <c r="D76" s="217"/>
      <c r="E76" s="217"/>
      <c r="F76" s="217"/>
      <c r="G76" s="218"/>
      <c r="H76" s="220"/>
      <c r="I76" s="213" t="s">
        <v>179</v>
      </c>
      <c r="J76" s="214"/>
      <c r="K76" s="214"/>
      <c r="L76" s="214"/>
      <c r="M76" s="214"/>
      <c r="N76" s="214"/>
      <c r="O76" s="214"/>
      <c r="P76" s="215"/>
      <c r="Q76" s="138">
        <v>630</v>
      </c>
      <c r="R76" s="139"/>
      <c r="S76" s="140"/>
      <c r="T76" s="138"/>
      <c r="U76" s="139"/>
      <c r="V76" s="140"/>
      <c r="W76" s="138">
        <f t="shared" si="2"/>
        <v>0</v>
      </c>
      <c r="X76" s="139"/>
      <c r="Y76" s="139"/>
      <c r="Z76" s="140"/>
      <c r="AA76" s="213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5"/>
    </row>
    <row r="77" spans="1:48" s="97" customFormat="1" ht="15" customHeight="1">
      <c r="A77" s="222"/>
      <c r="B77" s="223"/>
      <c r="C77" s="223"/>
      <c r="D77" s="223"/>
      <c r="E77" s="223"/>
      <c r="F77" s="223"/>
      <c r="G77" s="224"/>
      <c r="H77" s="221"/>
      <c r="I77" s="213" t="s">
        <v>180</v>
      </c>
      <c r="J77" s="214"/>
      <c r="K77" s="214"/>
      <c r="L77" s="214"/>
      <c r="M77" s="214"/>
      <c r="N77" s="214"/>
      <c r="O77" s="214"/>
      <c r="P77" s="215"/>
      <c r="Q77" s="138">
        <v>440</v>
      </c>
      <c r="R77" s="139"/>
      <c r="S77" s="140"/>
      <c r="T77" s="138"/>
      <c r="U77" s="139"/>
      <c r="V77" s="140"/>
      <c r="W77" s="138">
        <f t="shared" si="2"/>
        <v>0</v>
      </c>
      <c r="X77" s="139"/>
      <c r="Y77" s="139"/>
      <c r="Z77" s="140"/>
      <c r="AA77" s="213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5"/>
    </row>
    <row r="78" spans="1:48" ht="15" customHeight="1">
      <c r="A78" s="190" t="s">
        <v>181</v>
      </c>
      <c r="B78" s="191"/>
      <c r="C78" s="191"/>
      <c r="D78" s="191"/>
      <c r="E78" s="191"/>
      <c r="F78" s="191"/>
      <c r="G78" s="191"/>
      <c r="H78" s="192"/>
      <c r="I78" s="190" t="s">
        <v>182</v>
      </c>
      <c r="J78" s="191"/>
      <c r="K78" s="191"/>
      <c r="L78" s="191"/>
      <c r="M78" s="191"/>
      <c r="N78" s="191"/>
      <c r="O78" s="191"/>
      <c r="P78" s="192"/>
      <c r="Q78" s="194">
        <v>2000</v>
      </c>
      <c r="R78" s="195"/>
      <c r="S78" s="196"/>
      <c r="T78" s="194"/>
      <c r="U78" s="195"/>
      <c r="V78" s="196"/>
      <c r="W78" s="194">
        <f t="shared" si="2"/>
        <v>0</v>
      </c>
      <c r="X78" s="195"/>
      <c r="Y78" s="195"/>
      <c r="Z78" s="196"/>
      <c r="AA78" s="190" t="s">
        <v>183</v>
      </c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2"/>
    </row>
    <row r="79" spans="1:48" ht="15" customHeight="1">
      <c r="A79" s="200" t="s">
        <v>184</v>
      </c>
      <c r="B79" s="201"/>
      <c r="C79" s="201"/>
      <c r="D79" s="201"/>
      <c r="E79" s="201"/>
      <c r="F79" s="201"/>
      <c r="G79" s="201"/>
      <c r="H79" s="202"/>
      <c r="I79" s="161"/>
      <c r="J79" s="162"/>
      <c r="K79" s="162"/>
      <c r="L79" s="162"/>
      <c r="M79" s="162"/>
      <c r="N79" s="162"/>
      <c r="O79" s="162"/>
      <c r="P79" s="193"/>
      <c r="Q79" s="197"/>
      <c r="R79" s="198"/>
      <c r="S79" s="199"/>
      <c r="T79" s="197"/>
      <c r="U79" s="198"/>
      <c r="V79" s="199"/>
      <c r="W79" s="197"/>
      <c r="X79" s="198"/>
      <c r="Y79" s="198"/>
      <c r="Z79" s="199"/>
      <c r="AA79" s="161" t="s">
        <v>185</v>
      </c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93"/>
    </row>
    <row r="80" spans="1:48" ht="15" customHeight="1">
      <c r="A80" s="212" t="s">
        <v>186</v>
      </c>
      <c r="B80" s="201"/>
      <c r="C80" s="201"/>
      <c r="D80" s="201"/>
      <c r="E80" s="201"/>
      <c r="F80" s="201"/>
      <c r="G80" s="201"/>
      <c r="H80" s="202"/>
      <c r="I80" s="163" t="s">
        <v>187</v>
      </c>
      <c r="J80" s="164"/>
      <c r="K80" s="164"/>
      <c r="L80" s="164"/>
      <c r="M80" s="164"/>
      <c r="N80" s="164"/>
      <c r="O80" s="164"/>
      <c r="P80" s="165"/>
      <c r="Q80" s="156">
        <v>2500</v>
      </c>
      <c r="R80" s="157"/>
      <c r="S80" s="158"/>
      <c r="T80" s="156"/>
      <c r="U80" s="157"/>
      <c r="V80" s="158"/>
      <c r="W80" s="156">
        <f aca="true" t="shared" si="3" ref="W80:W89">Q80*T80</f>
        <v>0</v>
      </c>
      <c r="X80" s="157"/>
      <c r="Y80" s="157"/>
      <c r="Z80" s="158"/>
      <c r="AA80" s="163" t="s">
        <v>188</v>
      </c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</row>
    <row r="81" spans="1:48" ht="15" customHeight="1">
      <c r="A81" s="209"/>
      <c r="B81" s="210"/>
      <c r="C81" s="210"/>
      <c r="D81" s="210"/>
      <c r="E81" s="210"/>
      <c r="F81" s="210"/>
      <c r="G81" s="210"/>
      <c r="H81" s="211"/>
      <c r="I81" s="163" t="s">
        <v>189</v>
      </c>
      <c r="J81" s="164"/>
      <c r="K81" s="164"/>
      <c r="L81" s="164"/>
      <c r="M81" s="164"/>
      <c r="N81" s="164"/>
      <c r="O81" s="164"/>
      <c r="P81" s="165"/>
      <c r="Q81" s="156">
        <v>3000</v>
      </c>
      <c r="R81" s="157"/>
      <c r="S81" s="158"/>
      <c r="T81" s="156"/>
      <c r="U81" s="157"/>
      <c r="V81" s="158"/>
      <c r="W81" s="156">
        <f t="shared" si="3"/>
        <v>0</v>
      </c>
      <c r="X81" s="157"/>
      <c r="Y81" s="157"/>
      <c r="Z81" s="158"/>
      <c r="AA81" s="163" t="s">
        <v>133</v>
      </c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5"/>
    </row>
    <row r="82" spans="1:48" ht="15" customHeight="1">
      <c r="A82" s="170" t="s">
        <v>134</v>
      </c>
      <c r="B82" s="171"/>
      <c r="C82" s="171"/>
      <c r="D82" s="171"/>
      <c r="E82" s="171"/>
      <c r="F82" s="171"/>
      <c r="G82" s="172"/>
      <c r="H82" s="206" t="s">
        <v>130</v>
      </c>
      <c r="I82" s="141" t="s">
        <v>190</v>
      </c>
      <c r="J82" s="142"/>
      <c r="K82" s="142"/>
      <c r="L82" s="142"/>
      <c r="M82" s="142"/>
      <c r="N82" s="142"/>
      <c r="O82" s="142"/>
      <c r="P82" s="143"/>
      <c r="Q82" s="138">
        <v>410</v>
      </c>
      <c r="R82" s="139"/>
      <c r="S82" s="140"/>
      <c r="T82" s="138"/>
      <c r="U82" s="139"/>
      <c r="V82" s="140"/>
      <c r="W82" s="138">
        <f t="shared" si="3"/>
        <v>0</v>
      </c>
      <c r="X82" s="139"/>
      <c r="Y82" s="139"/>
      <c r="Z82" s="140"/>
      <c r="AA82" s="141" t="s">
        <v>191</v>
      </c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3"/>
    </row>
    <row r="83" spans="1:48" ht="15" customHeight="1">
      <c r="A83" s="144" t="s">
        <v>192</v>
      </c>
      <c r="B83" s="145"/>
      <c r="C83" s="145"/>
      <c r="D83" s="145"/>
      <c r="E83" s="145"/>
      <c r="F83" s="145"/>
      <c r="G83" s="146"/>
      <c r="H83" s="207"/>
      <c r="I83" s="141" t="s">
        <v>193</v>
      </c>
      <c r="J83" s="142"/>
      <c r="K83" s="142"/>
      <c r="L83" s="142"/>
      <c r="M83" s="142"/>
      <c r="N83" s="142"/>
      <c r="O83" s="142"/>
      <c r="P83" s="143"/>
      <c r="Q83" s="138">
        <v>410</v>
      </c>
      <c r="R83" s="139"/>
      <c r="S83" s="140"/>
      <c r="T83" s="138"/>
      <c r="U83" s="139"/>
      <c r="V83" s="140"/>
      <c r="W83" s="138">
        <f t="shared" si="3"/>
        <v>0</v>
      </c>
      <c r="X83" s="139"/>
      <c r="Y83" s="139"/>
      <c r="Z83" s="140"/>
      <c r="AA83" s="141" t="s">
        <v>306</v>
      </c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3"/>
    </row>
    <row r="84" spans="1:48" ht="15" customHeight="1">
      <c r="A84" s="144" t="s">
        <v>269</v>
      </c>
      <c r="B84" s="145"/>
      <c r="C84" s="145"/>
      <c r="D84" s="145"/>
      <c r="E84" s="145"/>
      <c r="F84" s="145"/>
      <c r="G84" s="146"/>
      <c r="H84" s="206" t="s">
        <v>135</v>
      </c>
      <c r="I84" s="141" t="s">
        <v>298</v>
      </c>
      <c r="J84" s="142"/>
      <c r="K84" s="142"/>
      <c r="L84" s="142"/>
      <c r="M84" s="142"/>
      <c r="N84" s="142"/>
      <c r="O84" s="142"/>
      <c r="P84" s="143"/>
      <c r="Q84" s="138">
        <v>470</v>
      </c>
      <c r="R84" s="139"/>
      <c r="S84" s="140"/>
      <c r="T84" s="138"/>
      <c r="U84" s="139"/>
      <c r="V84" s="140"/>
      <c r="W84" s="138">
        <f t="shared" si="3"/>
        <v>0</v>
      </c>
      <c r="X84" s="139"/>
      <c r="Y84" s="139"/>
      <c r="Z84" s="140"/>
      <c r="AA84" s="141" t="s">
        <v>299</v>
      </c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3"/>
    </row>
    <row r="85" spans="1:48" ht="15" customHeight="1">
      <c r="A85" s="144" t="s">
        <v>194</v>
      </c>
      <c r="B85" s="145"/>
      <c r="C85" s="145"/>
      <c r="D85" s="145"/>
      <c r="E85" s="145"/>
      <c r="F85" s="145"/>
      <c r="G85" s="146"/>
      <c r="H85" s="207"/>
      <c r="I85" s="141" t="s">
        <v>301</v>
      </c>
      <c r="J85" s="142"/>
      <c r="K85" s="142"/>
      <c r="L85" s="142"/>
      <c r="M85" s="142"/>
      <c r="N85" s="142"/>
      <c r="O85" s="142"/>
      <c r="P85" s="143"/>
      <c r="Q85" s="138">
        <v>560</v>
      </c>
      <c r="R85" s="139"/>
      <c r="S85" s="140"/>
      <c r="T85" s="138"/>
      <c r="U85" s="139"/>
      <c r="V85" s="140"/>
      <c r="W85" s="138">
        <f t="shared" si="3"/>
        <v>0</v>
      </c>
      <c r="X85" s="139"/>
      <c r="Y85" s="139"/>
      <c r="Z85" s="140"/>
      <c r="AA85" s="141" t="s">
        <v>300</v>
      </c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3"/>
    </row>
    <row r="86" spans="1:48" ht="15" customHeight="1">
      <c r="A86" s="144" t="s">
        <v>136</v>
      </c>
      <c r="B86" s="145"/>
      <c r="C86" s="145"/>
      <c r="D86" s="145"/>
      <c r="E86" s="145"/>
      <c r="F86" s="145"/>
      <c r="G86" s="146"/>
      <c r="H86" s="207"/>
      <c r="I86" s="141" t="s">
        <v>195</v>
      </c>
      <c r="J86" s="142"/>
      <c r="K86" s="142"/>
      <c r="L86" s="142"/>
      <c r="M86" s="142"/>
      <c r="N86" s="142"/>
      <c r="O86" s="142"/>
      <c r="P86" s="143"/>
      <c r="Q86" s="138">
        <v>560</v>
      </c>
      <c r="R86" s="139"/>
      <c r="S86" s="140"/>
      <c r="T86" s="138"/>
      <c r="U86" s="139"/>
      <c r="V86" s="140"/>
      <c r="W86" s="138">
        <f t="shared" si="3"/>
        <v>0</v>
      </c>
      <c r="X86" s="139"/>
      <c r="Y86" s="139"/>
      <c r="Z86" s="140"/>
      <c r="AA86" s="141" t="s">
        <v>305</v>
      </c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3"/>
    </row>
    <row r="87" spans="1:48" ht="15" customHeight="1">
      <c r="A87" s="144" t="s">
        <v>250</v>
      </c>
      <c r="B87" s="145"/>
      <c r="C87" s="145"/>
      <c r="D87" s="145"/>
      <c r="E87" s="145"/>
      <c r="F87" s="145"/>
      <c r="G87" s="146"/>
      <c r="H87" s="207"/>
      <c r="I87" s="141" t="s">
        <v>302</v>
      </c>
      <c r="J87" s="142"/>
      <c r="K87" s="142"/>
      <c r="L87" s="142"/>
      <c r="M87" s="142"/>
      <c r="N87" s="142"/>
      <c r="O87" s="142"/>
      <c r="P87" s="143"/>
      <c r="Q87" s="138">
        <v>560</v>
      </c>
      <c r="R87" s="139"/>
      <c r="S87" s="140"/>
      <c r="T87" s="138"/>
      <c r="U87" s="139"/>
      <c r="V87" s="140"/>
      <c r="W87" s="138">
        <f>Q87*T87</f>
        <v>0</v>
      </c>
      <c r="X87" s="139"/>
      <c r="Y87" s="139"/>
      <c r="Z87" s="140"/>
      <c r="AA87" s="141" t="s">
        <v>303</v>
      </c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3"/>
    </row>
    <row r="88" spans="1:48" ht="15" customHeight="1">
      <c r="A88" s="203"/>
      <c r="B88" s="204"/>
      <c r="C88" s="204"/>
      <c r="D88" s="204"/>
      <c r="E88" s="204"/>
      <c r="F88" s="204"/>
      <c r="G88" s="205"/>
      <c r="H88" s="208"/>
      <c r="I88" s="141" t="s">
        <v>196</v>
      </c>
      <c r="J88" s="142"/>
      <c r="K88" s="142"/>
      <c r="L88" s="142"/>
      <c r="M88" s="142"/>
      <c r="N88" s="142"/>
      <c r="O88" s="142"/>
      <c r="P88" s="143"/>
      <c r="Q88" s="138">
        <v>410</v>
      </c>
      <c r="R88" s="139"/>
      <c r="S88" s="140"/>
      <c r="T88" s="138"/>
      <c r="U88" s="139"/>
      <c r="V88" s="140"/>
      <c r="W88" s="138">
        <f t="shared" si="3"/>
        <v>0</v>
      </c>
      <c r="X88" s="139"/>
      <c r="Y88" s="139"/>
      <c r="Z88" s="140"/>
      <c r="AA88" s="141" t="s">
        <v>304</v>
      </c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3"/>
    </row>
    <row r="89" spans="1:48" ht="15" customHeight="1">
      <c r="A89" s="190" t="s">
        <v>137</v>
      </c>
      <c r="B89" s="191"/>
      <c r="C89" s="191"/>
      <c r="D89" s="191"/>
      <c r="E89" s="191"/>
      <c r="F89" s="191"/>
      <c r="G89" s="192"/>
      <c r="H89" s="188" t="s">
        <v>253</v>
      </c>
      <c r="I89" s="190" t="s">
        <v>138</v>
      </c>
      <c r="J89" s="191"/>
      <c r="K89" s="191"/>
      <c r="L89" s="191"/>
      <c r="M89" s="191"/>
      <c r="N89" s="191"/>
      <c r="O89" s="191"/>
      <c r="P89" s="192"/>
      <c r="Q89" s="194">
        <v>2880</v>
      </c>
      <c r="R89" s="195"/>
      <c r="S89" s="196"/>
      <c r="T89" s="194"/>
      <c r="U89" s="195"/>
      <c r="V89" s="196"/>
      <c r="W89" s="194">
        <f t="shared" si="3"/>
        <v>0</v>
      </c>
      <c r="X89" s="195"/>
      <c r="Y89" s="195"/>
      <c r="Z89" s="196"/>
      <c r="AA89" s="190" t="s">
        <v>197</v>
      </c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2"/>
    </row>
    <row r="90" spans="1:48" ht="15" customHeight="1">
      <c r="A90" s="200" t="s">
        <v>139</v>
      </c>
      <c r="B90" s="201"/>
      <c r="C90" s="201"/>
      <c r="D90" s="201"/>
      <c r="E90" s="201"/>
      <c r="F90" s="201"/>
      <c r="G90" s="202"/>
      <c r="H90" s="189"/>
      <c r="I90" s="161"/>
      <c r="J90" s="162"/>
      <c r="K90" s="162"/>
      <c r="L90" s="162"/>
      <c r="M90" s="162"/>
      <c r="N90" s="162"/>
      <c r="O90" s="162"/>
      <c r="P90" s="193"/>
      <c r="Q90" s="197"/>
      <c r="R90" s="198"/>
      <c r="S90" s="199"/>
      <c r="T90" s="197"/>
      <c r="U90" s="198"/>
      <c r="V90" s="199"/>
      <c r="W90" s="197"/>
      <c r="X90" s="198"/>
      <c r="Y90" s="198"/>
      <c r="Z90" s="199"/>
      <c r="AA90" s="161" t="s">
        <v>198</v>
      </c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93"/>
    </row>
    <row r="91" spans="1:48" ht="15" customHeight="1">
      <c r="A91" s="200" t="s">
        <v>140</v>
      </c>
      <c r="B91" s="201"/>
      <c r="C91" s="201"/>
      <c r="D91" s="201"/>
      <c r="E91" s="201"/>
      <c r="F91" s="201"/>
      <c r="G91" s="202"/>
      <c r="H91" s="188" t="s">
        <v>252</v>
      </c>
      <c r="I91" s="190" t="s">
        <v>141</v>
      </c>
      <c r="J91" s="191"/>
      <c r="K91" s="191"/>
      <c r="L91" s="191"/>
      <c r="M91" s="191"/>
      <c r="N91" s="191"/>
      <c r="O91" s="191"/>
      <c r="P91" s="192"/>
      <c r="Q91" s="194">
        <v>2880</v>
      </c>
      <c r="R91" s="195"/>
      <c r="S91" s="196"/>
      <c r="T91" s="194"/>
      <c r="U91" s="195"/>
      <c r="V91" s="196"/>
      <c r="W91" s="194">
        <f>Q91*T91</f>
        <v>0</v>
      </c>
      <c r="X91" s="195"/>
      <c r="Y91" s="195"/>
      <c r="Z91" s="196"/>
      <c r="AA91" s="190" t="s">
        <v>199</v>
      </c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2"/>
    </row>
    <row r="92" spans="1:48" ht="15" customHeight="1">
      <c r="A92" s="200"/>
      <c r="B92" s="201"/>
      <c r="C92" s="201"/>
      <c r="D92" s="201"/>
      <c r="E92" s="201"/>
      <c r="F92" s="201"/>
      <c r="G92" s="202"/>
      <c r="H92" s="189"/>
      <c r="I92" s="161"/>
      <c r="J92" s="162"/>
      <c r="K92" s="162"/>
      <c r="L92" s="162"/>
      <c r="M92" s="162"/>
      <c r="N92" s="162"/>
      <c r="O92" s="162"/>
      <c r="P92" s="193"/>
      <c r="Q92" s="197"/>
      <c r="R92" s="198"/>
      <c r="S92" s="199"/>
      <c r="T92" s="197"/>
      <c r="U92" s="198"/>
      <c r="V92" s="199"/>
      <c r="W92" s="197"/>
      <c r="X92" s="198"/>
      <c r="Y92" s="198"/>
      <c r="Z92" s="199"/>
      <c r="AA92" s="161" t="s">
        <v>200</v>
      </c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93"/>
    </row>
    <row r="93" spans="1:48" ht="15" customHeight="1">
      <c r="A93" s="200"/>
      <c r="B93" s="201"/>
      <c r="C93" s="201"/>
      <c r="D93" s="201"/>
      <c r="E93" s="201"/>
      <c r="F93" s="201"/>
      <c r="G93" s="202"/>
      <c r="H93" s="188" t="s">
        <v>201</v>
      </c>
      <c r="I93" s="190" t="s">
        <v>142</v>
      </c>
      <c r="J93" s="191"/>
      <c r="K93" s="191"/>
      <c r="L93" s="191"/>
      <c r="M93" s="191"/>
      <c r="N93" s="191"/>
      <c r="O93" s="191"/>
      <c r="P93" s="192"/>
      <c r="Q93" s="194">
        <v>2880</v>
      </c>
      <c r="R93" s="195"/>
      <c r="S93" s="196"/>
      <c r="T93" s="194"/>
      <c r="U93" s="195"/>
      <c r="V93" s="196"/>
      <c r="W93" s="194">
        <f>Q93*T93</f>
        <v>0</v>
      </c>
      <c r="X93" s="195"/>
      <c r="Y93" s="195"/>
      <c r="Z93" s="196"/>
      <c r="AA93" s="190" t="s">
        <v>202</v>
      </c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2"/>
    </row>
    <row r="94" spans="1:48" ht="15" customHeight="1">
      <c r="A94" s="200"/>
      <c r="B94" s="201"/>
      <c r="C94" s="201"/>
      <c r="D94" s="201"/>
      <c r="E94" s="201"/>
      <c r="F94" s="201"/>
      <c r="G94" s="202"/>
      <c r="H94" s="189"/>
      <c r="I94" s="161"/>
      <c r="J94" s="162"/>
      <c r="K94" s="162"/>
      <c r="L94" s="162"/>
      <c r="M94" s="162"/>
      <c r="N94" s="162"/>
      <c r="O94" s="162"/>
      <c r="P94" s="193"/>
      <c r="Q94" s="197"/>
      <c r="R94" s="198"/>
      <c r="S94" s="199"/>
      <c r="T94" s="197"/>
      <c r="U94" s="198"/>
      <c r="V94" s="199"/>
      <c r="W94" s="197"/>
      <c r="X94" s="198"/>
      <c r="Y94" s="198"/>
      <c r="Z94" s="199"/>
      <c r="AA94" s="161" t="s">
        <v>203</v>
      </c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93"/>
    </row>
    <row r="95" spans="1:48" ht="15" customHeight="1">
      <c r="A95" s="159"/>
      <c r="B95" s="160"/>
      <c r="C95" s="160"/>
      <c r="D95" s="160"/>
      <c r="E95" s="160"/>
      <c r="F95" s="160"/>
      <c r="G95" s="166"/>
      <c r="H95" s="188" t="s">
        <v>254</v>
      </c>
      <c r="I95" s="190" t="s">
        <v>143</v>
      </c>
      <c r="J95" s="191"/>
      <c r="K95" s="191"/>
      <c r="L95" s="191"/>
      <c r="M95" s="191"/>
      <c r="N95" s="191"/>
      <c r="O95" s="191"/>
      <c r="P95" s="192"/>
      <c r="Q95" s="194">
        <v>2880</v>
      </c>
      <c r="R95" s="195"/>
      <c r="S95" s="196"/>
      <c r="T95" s="194"/>
      <c r="U95" s="195"/>
      <c r="V95" s="196"/>
      <c r="W95" s="194">
        <f>Q95*T95</f>
        <v>0</v>
      </c>
      <c r="X95" s="195"/>
      <c r="Y95" s="195"/>
      <c r="Z95" s="196"/>
      <c r="AA95" s="190" t="s">
        <v>204</v>
      </c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2"/>
    </row>
    <row r="96" spans="1:48" ht="15" customHeight="1">
      <c r="A96" s="159"/>
      <c r="B96" s="160"/>
      <c r="C96" s="160"/>
      <c r="D96" s="160"/>
      <c r="E96" s="160"/>
      <c r="F96" s="160"/>
      <c r="G96" s="166"/>
      <c r="H96" s="189"/>
      <c r="I96" s="161"/>
      <c r="J96" s="162"/>
      <c r="K96" s="162"/>
      <c r="L96" s="162"/>
      <c r="M96" s="162"/>
      <c r="N96" s="162"/>
      <c r="O96" s="162"/>
      <c r="P96" s="193"/>
      <c r="Q96" s="197"/>
      <c r="R96" s="198"/>
      <c r="S96" s="199"/>
      <c r="T96" s="197"/>
      <c r="U96" s="198"/>
      <c r="V96" s="199"/>
      <c r="W96" s="197"/>
      <c r="X96" s="198"/>
      <c r="Y96" s="198"/>
      <c r="Z96" s="199"/>
      <c r="AA96" s="161" t="s">
        <v>205</v>
      </c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93"/>
    </row>
    <row r="97" spans="1:48" ht="15" customHeight="1">
      <c r="A97" s="159"/>
      <c r="B97" s="160"/>
      <c r="C97" s="160"/>
      <c r="D97" s="160"/>
      <c r="E97" s="160"/>
      <c r="F97" s="160"/>
      <c r="G97" s="166"/>
      <c r="H97" s="188" t="s">
        <v>255</v>
      </c>
      <c r="I97" s="190" t="s">
        <v>144</v>
      </c>
      <c r="J97" s="191"/>
      <c r="K97" s="191"/>
      <c r="L97" s="191"/>
      <c r="M97" s="191"/>
      <c r="N97" s="191"/>
      <c r="O97" s="191"/>
      <c r="P97" s="192"/>
      <c r="Q97" s="194">
        <v>3480</v>
      </c>
      <c r="R97" s="195"/>
      <c r="S97" s="196"/>
      <c r="T97" s="194"/>
      <c r="U97" s="195"/>
      <c r="V97" s="196"/>
      <c r="W97" s="194">
        <f>Q97*T97</f>
        <v>0</v>
      </c>
      <c r="X97" s="195"/>
      <c r="Y97" s="195"/>
      <c r="Z97" s="196"/>
      <c r="AA97" s="190" t="s">
        <v>206</v>
      </c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2"/>
    </row>
    <row r="98" spans="1:48" ht="15" customHeight="1">
      <c r="A98" s="159"/>
      <c r="B98" s="160"/>
      <c r="C98" s="160"/>
      <c r="D98" s="160"/>
      <c r="E98" s="160"/>
      <c r="F98" s="160"/>
      <c r="G98" s="166"/>
      <c r="H98" s="189"/>
      <c r="I98" s="161"/>
      <c r="J98" s="162"/>
      <c r="K98" s="162"/>
      <c r="L98" s="162"/>
      <c r="M98" s="162"/>
      <c r="N98" s="162"/>
      <c r="O98" s="162"/>
      <c r="P98" s="193"/>
      <c r="Q98" s="197"/>
      <c r="R98" s="198"/>
      <c r="S98" s="199"/>
      <c r="T98" s="197"/>
      <c r="U98" s="198"/>
      <c r="V98" s="199"/>
      <c r="W98" s="197"/>
      <c r="X98" s="198"/>
      <c r="Y98" s="198"/>
      <c r="Z98" s="199"/>
      <c r="AA98" s="161" t="s">
        <v>207</v>
      </c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93"/>
    </row>
    <row r="99" spans="1:48" ht="15" customHeight="1">
      <c r="A99" s="159"/>
      <c r="B99" s="160"/>
      <c r="C99" s="160"/>
      <c r="D99" s="160"/>
      <c r="E99" s="160"/>
      <c r="F99" s="160"/>
      <c r="G99" s="166"/>
      <c r="H99" s="188" t="s">
        <v>251</v>
      </c>
      <c r="I99" s="190" t="s">
        <v>145</v>
      </c>
      <c r="J99" s="191"/>
      <c r="K99" s="191"/>
      <c r="L99" s="191"/>
      <c r="M99" s="191"/>
      <c r="N99" s="191"/>
      <c r="O99" s="191"/>
      <c r="P99" s="192"/>
      <c r="Q99" s="194">
        <v>3960</v>
      </c>
      <c r="R99" s="195"/>
      <c r="S99" s="196"/>
      <c r="T99" s="194"/>
      <c r="U99" s="195"/>
      <c r="V99" s="196"/>
      <c r="W99" s="194">
        <f>Q99*T99</f>
        <v>0</v>
      </c>
      <c r="X99" s="195"/>
      <c r="Y99" s="195"/>
      <c r="Z99" s="196"/>
      <c r="AA99" s="190" t="s">
        <v>208</v>
      </c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2"/>
    </row>
    <row r="100" spans="1:48" ht="15" customHeight="1">
      <c r="A100" s="159"/>
      <c r="B100" s="160"/>
      <c r="C100" s="160"/>
      <c r="D100" s="160"/>
      <c r="E100" s="160"/>
      <c r="F100" s="160"/>
      <c r="G100" s="166"/>
      <c r="H100" s="189"/>
      <c r="I100" s="161"/>
      <c r="J100" s="162"/>
      <c r="K100" s="162"/>
      <c r="L100" s="162"/>
      <c r="M100" s="162"/>
      <c r="N100" s="162"/>
      <c r="O100" s="162"/>
      <c r="P100" s="193"/>
      <c r="Q100" s="197"/>
      <c r="R100" s="198"/>
      <c r="S100" s="199"/>
      <c r="T100" s="197"/>
      <c r="U100" s="198"/>
      <c r="V100" s="199"/>
      <c r="W100" s="197"/>
      <c r="X100" s="198"/>
      <c r="Y100" s="198"/>
      <c r="Z100" s="199"/>
      <c r="AA100" s="161" t="s">
        <v>209</v>
      </c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93"/>
    </row>
    <row r="101" spans="1:48" ht="15" customHeight="1">
      <c r="A101" s="159"/>
      <c r="B101" s="160"/>
      <c r="C101" s="160"/>
      <c r="D101" s="160"/>
      <c r="E101" s="160"/>
      <c r="F101" s="160"/>
      <c r="G101" s="166"/>
      <c r="H101" s="188" t="s">
        <v>256</v>
      </c>
      <c r="I101" s="190" t="s">
        <v>146</v>
      </c>
      <c r="J101" s="191"/>
      <c r="K101" s="191"/>
      <c r="L101" s="191"/>
      <c r="M101" s="191"/>
      <c r="N101" s="191"/>
      <c r="O101" s="191"/>
      <c r="P101" s="192"/>
      <c r="Q101" s="194">
        <v>4200</v>
      </c>
      <c r="R101" s="195"/>
      <c r="S101" s="196"/>
      <c r="T101" s="194"/>
      <c r="U101" s="195"/>
      <c r="V101" s="196"/>
      <c r="W101" s="194">
        <f>Q101*T101</f>
        <v>0</v>
      </c>
      <c r="X101" s="195"/>
      <c r="Y101" s="195"/>
      <c r="Z101" s="196"/>
      <c r="AA101" s="190" t="s">
        <v>210</v>
      </c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2"/>
    </row>
    <row r="102" spans="1:48" ht="15" customHeight="1">
      <c r="A102" s="159"/>
      <c r="B102" s="160"/>
      <c r="C102" s="160"/>
      <c r="D102" s="160"/>
      <c r="E102" s="160"/>
      <c r="F102" s="160"/>
      <c r="G102" s="166"/>
      <c r="H102" s="189"/>
      <c r="I102" s="161"/>
      <c r="J102" s="162"/>
      <c r="K102" s="162"/>
      <c r="L102" s="162"/>
      <c r="M102" s="162"/>
      <c r="N102" s="162"/>
      <c r="O102" s="162"/>
      <c r="P102" s="193"/>
      <c r="Q102" s="197"/>
      <c r="R102" s="198"/>
      <c r="S102" s="199"/>
      <c r="T102" s="197"/>
      <c r="U102" s="198"/>
      <c r="V102" s="199"/>
      <c r="W102" s="197"/>
      <c r="X102" s="198"/>
      <c r="Y102" s="198"/>
      <c r="Z102" s="199"/>
      <c r="AA102" s="161" t="s">
        <v>211</v>
      </c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93"/>
    </row>
    <row r="103" spans="1:48" ht="15" customHeight="1">
      <c r="A103" s="159"/>
      <c r="B103" s="160"/>
      <c r="C103" s="160"/>
      <c r="D103" s="160"/>
      <c r="E103" s="160"/>
      <c r="F103" s="160"/>
      <c r="G103" s="166"/>
      <c r="H103" s="188" t="s">
        <v>257</v>
      </c>
      <c r="I103" s="190" t="s">
        <v>147</v>
      </c>
      <c r="J103" s="191"/>
      <c r="K103" s="191"/>
      <c r="L103" s="191"/>
      <c r="M103" s="191"/>
      <c r="N103" s="191"/>
      <c r="O103" s="191"/>
      <c r="P103" s="192"/>
      <c r="Q103" s="194">
        <v>4200</v>
      </c>
      <c r="R103" s="195"/>
      <c r="S103" s="196"/>
      <c r="T103" s="194"/>
      <c r="U103" s="195"/>
      <c r="V103" s="196"/>
      <c r="W103" s="194">
        <f>Q103*T103</f>
        <v>0</v>
      </c>
      <c r="X103" s="195"/>
      <c r="Y103" s="195"/>
      <c r="Z103" s="196"/>
      <c r="AA103" s="190" t="s">
        <v>212</v>
      </c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2"/>
    </row>
    <row r="104" spans="1:48" ht="15" customHeight="1">
      <c r="A104" s="159"/>
      <c r="B104" s="160"/>
      <c r="C104" s="160"/>
      <c r="D104" s="160"/>
      <c r="E104" s="160"/>
      <c r="F104" s="160"/>
      <c r="G104" s="166"/>
      <c r="H104" s="189"/>
      <c r="I104" s="161"/>
      <c r="J104" s="162"/>
      <c r="K104" s="162"/>
      <c r="L104" s="162"/>
      <c r="M104" s="162"/>
      <c r="N104" s="162"/>
      <c r="O104" s="162"/>
      <c r="P104" s="193"/>
      <c r="Q104" s="197"/>
      <c r="R104" s="198"/>
      <c r="S104" s="199"/>
      <c r="T104" s="197"/>
      <c r="U104" s="198"/>
      <c r="V104" s="199"/>
      <c r="W104" s="197"/>
      <c r="X104" s="198"/>
      <c r="Y104" s="198"/>
      <c r="Z104" s="199"/>
      <c r="AA104" s="161" t="s">
        <v>213</v>
      </c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93"/>
    </row>
    <row r="105" spans="1:48" ht="15" customHeight="1">
      <c r="A105" s="159"/>
      <c r="B105" s="160"/>
      <c r="C105" s="160"/>
      <c r="D105" s="160"/>
      <c r="E105" s="160"/>
      <c r="F105" s="160"/>
      <c r="G105" s="166"/>
      <c r="H105" s="188" t="s">
        <v>258</v>
      </c>
      <c r="I105" s="190" t="s">
        <v>148</v>
      </c>
      <c r="J105" s="191"/>
      <c r="K105" s="191"/>
      <c r="L105" s="191"/>
      <c r="M105" s="191"/>
      <c r="N105" s="191"/>
      <c r="O105" s="191"/>
      <c r="P105" s="192"/>
      <c r="Q105" s="194">
        <v>4200</v>
      </c>
      <c r="R105" s="195"/>
      <c r="S105" s="196"/>
      <c r="T105" s="194"/>
      <c r="U105" s="195"/>
      <c r="V105" s="196"/>
      <c r="W105" s="194">
        <f>Q105*T105</f>
        <v>0</v>
      </c>
      <c r="X105" s="195"/>
      <c r="Y105" s="195"/>
      <c r="Z105" s="196"/>
      <c r="AA105" s="190" t="s">
        <v>214</v>
      </c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2"/>
    </row>
    <row r="106" spans="1:48" ht="15" customHeight="1">
      <c r="A106" s="159"/>
      <c r="B106" s="160"/>
      <c r="C106" s="160"/>
      <c r="D106" s="160"/>
      <c r="E106" s="160"/>
      <c r="F106" s="160"/>
      <c r="G106" s="166"/>
      <c r="H106" s="189"/>
      <c r="I106" s="161"/>
      <c r="J106" s="162"/>
      <c r="K106" s="162"/>
      <c r="L106" s="162"/>
      <c r="M106" s="162"/>
      <c r="N106" s="162"/>
      <c r="O106" s="162"/>
      <c r="P106" s="193"/>
      <c r="Q106" s="197"/>
      <c r="R106" s="198"/>
      <c r="S106" s="199"/>
      <c r="T106" s="197"/>
      <c r="U106" s="198"/>
      <c r="V106" s="199"/>
      <c r="W106" s="197"/>
      <c r="X106" s="198"/>
      <c r="Y106" s="198"/>
      <c r="Z106" s="199"/>
      <c r="AA106" s="161" t="s">
        <v>215</v>
      </c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93"/>
    </row>
    <row r="107" spans="1:48" ht="15" customHeight="1">
      <c r="A107" s="159"/>
      <c r="B107" s="160"/>
      <c r="C107" s="160"/>
      <c r="D107" s="160"/>
      <c r="E107" s="160"/>
      <c r="F107" s="160"/>
      <c r="G107" s="166"/>
      <c r="H107" s="188" t="s">
        <v>259</v>
      </c>
      <c r="I107" s="190" t="s">
        <v>149</v>
      </c>
      <c r="J107" s="191"/>
      <c r="K107" s="191"/>
      <c r="L107" s="191"/>
      <c r="M107" s="191"/>
      <c r="N107" s="191"/>
      <c r="O107" s="191"/>
      <c r="P107" s="192"/>
      <c r="Q107" s="194">
        <v>4880</v>
      </c>
      <c r="R107" s="195"/>
      <c r="S107" s="196"/>
      <c r="T107" s="194"/>
      <c r="U107" s="195"/>
      <c r="V107" s="196"/>
      <c r="W107" s="194">
        <f>Q107*T107</f>
        <v>0</v>
      </c>
      <c r="X107" s="195"/>
      <c r="Y107" s="195"/>
      <c r="Z107" s="196"/>
      <c r="AA107" s="190" t="s">
        <v>216</v>
      </c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2"/>
    </row>
    <row r="108" spans="1:48" ht="15" customHeight="1">
      <c r="A108" s="159"/>
      <c r="B108" s="160"/>
      <c r="C108" s="160"/>
      <c r="D108" s="160"/>
      <c r="E108" s="160"/>
      <c r="F108" s="160"/>
      <c r="G108" s="166"/>
      <c r="H108" s="189"/>
      <c r="I108" s="161"/>
      <c r="J108" s="162"/>
      <c r="K108" s="162"/>
      <c r="L108" s="162"/>
      <c r="M108" s="162"/>
      <c r="N108" s="162"/>
      <c r="O108" s="162"/>
      <c r="P108" s="193"/>
      <c r="Q108" s="197"/>
      <c r="R108" s="198"/>
      <c r="S108" s="199"/>
      <c r="T108" s="197"/>
      <c r="U108" s="198"/>
      <c r="V108" s="199"/>
      <c r="W108" s="197"/>
      <c r="X108" s="198"/>
      <c r="Y108" s="198"/>
      <c r="Z108" s="199"/>
      <c r="AA108" s="161" t="s">
        <v>217</v>
      </c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93"/>
    </row>
    <row r="109" spans="1:48" ht="15" customHeight="1">
      <c r="A109" s="159"/>
      <c r="B109" s="160"/>
      <c r="C109" s="160"/>
      <c r="D109" s="160"/>
      <c r="E109" s="160"/>
      <c r="F109" s="160"/>
      <c r="G109" s="166"/>
      <c r="H109" s="188" t="s">
        <v>260</v>
      </c>
      <c r="I109" s="190" t="s">
        <v>150</v>
      </c>
      <c r="J109" s="191"/>
      <c r="K109" s="191"/>
      <c r="L109" s="191"/>
      <c r="M109" s="191"/>
      <c r="N109" s="191"/>
      <c r="O109" s="191"/>
      <c r="P109" s="192"/>
      <c r="Q109" s="194">
        <v>4880</v>
      </c>
      <c r="R109" s="195"/>
      <c r="S109" s="196"/>
      <c r="T109" s="194"/>
      <c r="U109" s="195"/>
      <c r="V109" s="196"/>
      <c r="W109" s="194">
        <f>Q109*T109</f>
        <v>0</v>
      </c>
      <c r="X109" s="195"/>
      <c r="Y109" s="195"/>
      <c r="Z109" s="196"/>
      <c r="AA109" s="190" t="s">
        <v>218</v>
      </c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2"/>
    </row>
    <row r="110" spans="1:48" ht="15" customHeight="1">
      <c r="A110" s="159"/>
      <c r="B110" s="160"/>
      <c r="C110" s="160"/>
      <c r="D110" s="160"/>
      <c r="E110" s="160"/>
      <c r="F110" s="160"/>
      <c r="G110" s="166"/>
      <c r="H110" s="189"/>
      <c r="I110" s="161"/>
      <c r="J110" s="162"/>
      <c r="K110" s="162"/>
      <c r="L110" s="162"/>
      <c r="M110" s="162"/>
      <c r="N110" s="162"/>
      <c r="O110" s="162"/>
      <c r="P110" s="193"/>
      <c r="Q110" s="197"/>
      <c r="R110" s="198"/>
      <c r="S110" s="199"/>
      <c r="T110" s="197"/>
      <c r="U110" s="198"/>
      <c r="V110" s="199"/>
      <c r="W110" s="197"/>
      <c r="X110" s="198"/>
      <c r="Y110" s="198"/>
      <c r="Z110" s="199"/>
      <c r="AA110" s="161" t="s">
        <v>219</v>
      </c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93"/>
    </row>
    <row r="111" spans="1:48" ht="15" customHeight="1">
      <c r="A111" s="159"/>
      <c r="B111" s="160"/>
      <c r="C111" s="160"/>
      <c r="D111" s="160"/>
      <c r="E111" s="160"/>
      <c r="F111" s="160"/>
      <c r="G111" s="166"/>
      <c r="H111" s="188" t="s">
        <v>261</v>
      </c>
      <c r="I111" s="190" t="s">
        <v>151</v>
      </c>
      <c r="J111" s="191"/>
      <c r="K111" s="191"/>
      <c r="L111" s="191"/>
      <c r="M111" s="191"/>
      <c r="N111" s="191"/>
      <c r="O111" s="191"/>
      <c r="P111" s="192"/>
      <c r="Q111" s="194">
        <v>4880</v>
      </c>
      <c r="R111" s="195"/>
      <c r="S111" s="196"/>
      <c r="T111" s="194"/>
      <c r="U111" s="195"/>
      <c r="V111" s="196"/>
      <c r="W111" s="194">
        <f>Q111*T111</f>
        <v>0</v>
      </c>
      <c r="X111" s="195"/>
      <c r="Y111" s="195"/>
      <c r="Z111" s="196"/>
      <c r="AA111" s="190" t="s">
        <v>220</v>
      </c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2"/>
    </row>
    <row r="112" spans="1:48" ht="15" customHeight="1">
      <c r="A112" s="159"/>
      <c r="B112" s="160"/>
      <c r="C112" s="160"/>
      <c r="D112" s="160"/>
      <c r="E112" s="160"/>
      <c r="F112" s="160"/>
      <c r="G112" s="166"/>
      <c r="H112" s="189"/>
      <c r="I112" s="161"/>
      <c r="J112" s="162"/>
      <c r="K112" s="162"/>
      <c r="L112" s="162"/>
      <c r="M112" s="162"/>
      <c r="N112" s="162"/>
      <c r="O112" s="162"/>
      <c r="P112" s="193"/>
      <c r="Q112" s="197"/>
      <c r="R112" s="198"/>
      <c r="S112" s="199"/>
      <c r="T112" s="197"/>
      <c r="U112" s="198"/>
      <c r="V112" s="199"/>
      <c r="W112" s="197"/>
      <c r="X112" s="198"/>
      <c r="Y112" s="198"/>
      <c r="Z112" s="199"/>
      <c r="AA112" s="161" t="s">
        <v>221</v>
      </c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93"/>
    </row>
    <row r="113" spans="1:48" ht="15" customHeight="1">
      <c r="A113" s="159"/>
      <c r="B113" s="160"/>
      <c r="C113" s="160"/>
      <c r="D113" s="160"/>
      <c r="E113" s="160"/>
      <c r="F113" s="160"/>
      <c r="G113" s="166"/>
      <c r="H113" s="188" t="s">
        <v>262</v>
      </c>
      <c r="I113" s="190" t="s">
        <v>152</v>
      </c>
      <c r="J113" s="191"/>
      <c r="K113" s="191"/>
      <c r="L113" s="191"/>
      <c r="M113" s="191"/>
      <c r="N113" s="191"/>
      <c r="O113" s="191"/>
      <c r="P113" s="192"/>
      <c r="Q113" s="194">
        <v>680</v>
      </c>
      <c r="R113" s="195"/>
      <c r="S113" s="196"/>
      <c r="T113" s="194"/>
      <c r="U113" s="195"/>
      <c r="V113" s="196"/>
      <c r="W113" s="194">
        <f>Q113*T113</f>
        <v>0</v>
      </c>
      <c r="X113" s="195"/>
      <c r="Y113" s="195"/>
      <c r="Z113" s="196"/>
      <c r="AA113" s="190" t="s">
        <v>153</v>
      </c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2"/>
    </row>
    <row r="114" spans="1:48" ht="15" customHeight="1">
      <c r="A114" s="159"/>
      <c r="B114" s="160"/>
      <c r="C114" s="160"/>
      <c r="D114" s="160"/>
      <c r="E114" s="160"/>
      <c r="F114" s="160"/>
      <c r="G114" s="166"/>
      <c r="H114" s="189"/>
      <c r="I114" s="161"/>
      <c r="J114" s="162"/>
      <c r="K114" s="162"/>
      <c r="L114" s="162"/>
      <c r="M114" s="162"/>
      <c r="N114" s="162"/>
      <c r="O114" s="162"/>
      <c r="P114" s="193"/>
      <c r="Q114" s="197"/>
      <c r="R114" s="198"/>
      <c r="S114" s="199"/>
      <c r="T114" s="197"/>
      <c r="U114" s="198"/>
      <c r="V114" s="199"/>
      <c r="W114" s="197"/>
      <c r="X114" s="198"/>
      <c r="Y114" s="198"/>
      <c r="Z114" s="199"/>
      <c r="AA114" s="161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93"/>
    </row>
    <row r="115" spans="1:48" ht="15" customHeight="1">
      <c r="A115" s="161"/>
      <c r="B115" s="162"/>
      <c r="C115" s="162"/>
      <c r="D115" s="162"/>
      <c r="E115" s="162"/>
      <c r="F115" s="162"/>
      <c r="G115" s="162"/>
      <c r="H115" s="101"/>
      <c r="I115" s="163" t="s">
        <v>154</v>
      </c>
      <c r="J115" s="164"/>
      <c r="K115" s="164"/>
      <c r="L115" s="164"/>
      <c r="M115" s="164"/>
      <c r="N115" s="164"/>
      <c r="O115" s="164"/>
      <c r="P115" s="165"/>
      <c r="Q115" s="156">
        <v>40</v>
      </c>
      <c r="R115" s="157"/>
      <c r="S115" s="158"/>
      <c r="T115" s="156"/>
      <c r="U115" s="157"/>
      <c r="V115" s="158"/>
      <c r="W115" s="156">
        <f>Q115*T115</f>
        <v>0</v>
      </c>
      <c r="X115" s="157"/>
      <c r="Y115" s="157"/>
      <c r="Z115" s="158"/>
      <c r="AA115" s="163" t="s">
        <v>155</v>
      </c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5"/>
    </row>
    <row r="116" spans="1:48" ht="15" customHeight="1">
      <c r="A116" s="161"/>
      <c r="B116" s="162"/>
      <c r="C116" s="162"/>
      <c r="D116" s="162"/>
      <c r="E116" s="162"/>
      <c r="F116" s="162"/>
      <c r="G116" s="162"/>
      <c r="H116" s="101"/>
      <c r="I116" s="163" t="s">
        <v>287</v>
      </c>
      <c r="J116" s="164"/>
      <c r="K116" s="164"/>
      <c r="L116" s="164"/>
      <c r="M116" s="164"/>
      <c r="N116" s="164"/>
      <c r="O116" s="164"/>
      <c r="P116" s="165"/>
      <c r="Q116" s="156">
        <v>600</v>
      </c>
      <c r="R116" s="157"/>
      <c r="S116" s="158"/>
      <c r="T116" s="156"/>
      <c r="U116" s="157"/>
      <c r="V116" s="158"/>
      <c r="W116" s="156">
        <f>Q116*T116</f>
        <v>0</v>
      </c>
      <c r="X116" s="157"/>
      <c r="Y116" s="157"/>
      <c r="Z116" s="158"/>
      <c r="AA116" s="163" t="s">
        <v>290</v>
      </c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5"/>
    </row>
    <row r="117" spans="1:48" ht="15" customHeight="1">
      <c r="A117" s="161"/>
      <c r="B117" s="162"/>
      <c r="C117" s="162"/>
      <c r="D117" s="162"/>
      <c r="E117" s="162"/>
      <c r="F117" s="162"/>
      <c r="G117" s="162"/>
      <c r="H117" s="101"/>
      <c r="I117" s="163" t="s">
        <v>288</v>
      </c>
      <c r="J117" s="164"/>
      <c r="K117" s="164"/>
      <c r="L117" s="164"/>
      <c r="M117" s="164"/>
      <c r="N117" s="164"/>
      <c r="O117" s="164"/>
      <c r="P117" s="165"/>
      <c r="Q117" s="156">
        <v>520</v>
      </c>
      <c r="R117" s="157"/>
      <c r="S117" s="158"/>
      <c r="T117" s="156"/>
      <c r="U117" s="157"/>
      <c r="V117" s="158"/>
      <c r="W117" s="156">
        <f>Q117*T117</f>
        <v>0</v>
      </c>
      <c r="X117" s="157"/>
      <c r="Y117" s="157"/>
      <c r="Z117" s="158"/>
      <c r="AA117" s="163" t="s">
        <v>291</v>
      </c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5"/>
    </row>
    <row r="118" spans="1:48" ht="15" customHeight="1">
      <c r="A118" s="161"/>
      <c r="B118" s="162"/>
      <c r="C118" s="162"/>
      <c r="D118" s="162"/>
      <c r="E118" s="162"/>
      <c r="F118" s="162"/>
      <c r="G118" s="162"/>
      <c r="H118" s="101"/>
      <c r="I118" s="163" t="s">
        <v>289</v>
      </c>
      <c r="J118" s="164"/>
      <c r="K118" s="164"/>
      <c r="L118" s="164"/>
      <c r="M118" s="164"/>
      <c r="N118" s="164"/>
      <c r="O118" s="164"/>
      <c r="P118" s="165"/>
      <c r="Q118" s="156">
        <v>240</v>
      </c>
      <c r="R118" s="157"/>
      <c r="S118" s="158"/>
      <c r="T118" s="156"/>
      <c r="U118" s="157"/>
      <c r="V118" s="158"/>
      <c r="W118" s="156">
        <f>Q118*T118</f>
        <v>0</v>
      </c>
      <c r="X118" s="157"/>
      <c r="Y118" s="157"/>
      <c r="Z118" s="158"/>
      <c r="AA118" s="163" t="s">
        <v>292</v>
      </c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5"/>
    </row>
    <row r="119" spans="1:48" ht="15" customHeight="1">
      <c r="A119" s="170" t="s">
        <v>156</v>
      </c>
      <c r="B119" s="171"/>
      <c r="C119" s="171"/>
      <c r="D119" s="171"/>
      <c r="E119" s="171"/>
      <c r="F119" s="171"/>
      <c r="G119" s="171"/>
      <c r="H119" s="172"/>
      <c r="I119" s="141" t="s">
        <v>224</v>
      </c>
      <c r="J119" s="142"/>
      <c r="K119" s="142"/>
      <c r="L119" s="142"/>
      <c r="M119" s="142"/>
      <c r="N119" s="142"/>
      <c r="O119" s="142"/>
      <c r="P119" s="143"/>
      <c r="Q119" s="138">
        <v>1500</v>
      </c>
      <c r="R119" s="139"/>
      <c r="S119" s="140"/>
      <c r="T119" s="138"/>
      <c r="U119" s="139"/>
      <c r="V119" s="140"/>
      <c r="W119" s="138">
        <f aca="true" t="shared" si="4" ref="W119:W132">Q119*T119</f>
        <v>0</v>
      </c>
      <c r="X119" s="139"/>
      <c r="Y119" s="139"/>
      <c r="Z119" s="140"/>
      <c r="AA119" s="141" t="s">
        <v>314</v>
      </c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3"/>
    </row>
    <row r="120" spans="1:48" ht="15" customHeight="1">
      <c r="A120" s="144" t="s">
        <v>222</v>
      </c>
      <c r="B120" s="145"/>
      <c r="C120" s="145"/>
      <c r="D120" s="145"/>
      <c r="E120" s="145"/>
      <c r="F120" s="145"/>
      <c r="G120" s="145"/>
      <c r="H120" s="146"/>
      <c r="I120" s="141" t="s">
        <v>225</v>
      </c>
      <c r="J120" s="142"/>
      <c r="K120" s="142"/>
      <c r="L120" s="142"/>
      <c r="M120" s="142"/>
      <c r="N120" s="142"/>
      <c r="O120" s="142"/>
      <c r="P120" s="143"/>
      <c r="Q120" s="135">
        <v>520</v>
      </c>
      <c r="R120" s="136"/>
      <c r="S120" s="137"/>
      <c r="T120" s="135"/>
      <c r="U120" s="136"/>
      <c r="V120" s="137"/>
      <c r="W120" s="138">
        <f t="shared" si="4"/>
        <v>0</v>
      </c>
      <c r="X120" s="139"/>
      <c r="Y120" s="139"/>
      <c r="Z120" s="140"/>
      <c r="AA120" s="141" t="s">
        <v>226</v>
      </c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3"/>
    </row>
    <row r="121" spans="1:48" ht="15" customHeight="1">
      <c r="A121" s="144" t="s">
        <v>223</v>
      </c>
      <c r="B121" s="145"/>
      <c r="C121" s="145"/>
      <c r="D121" s="145"/>
      <c r="E121" s="145"/>
      <c r="F121" s="145"/>
      <c r="G121" s="145"/>
      <c r="H121" s="146"/>
      <c r="I121" s="170" t="s">
        <v>227</v>
      </c>
      <c r="J121" s="171"/>
      <c r="K121" s="171"/>
      <c r="L121" s="171"/>
      <c r="M121" s="171"/>
      <c r="N121" s="171"/>
      <c r="O121" s="171"/>
      <c r="P121" s="172"/>
      <c r="Q121" s="135">
        <v>2570</v>
      </c>
      <c r="R121" s="136"/>
      <c r="S121" s="137"/>
      <c r="T121" s="135"/>
      <c r="U121" s="136"/>
      <c r="V121" s="137"/>
      <c r="W121" s="138">
        <f t="shared" si="4"/>
        <v>0</v>
      </c>
      <c r="X121" s="139"/>
      <c r="Y121" s="139"/>
      <c r="Z121" s="140"/>
      <c r="AA121" s="141" t="s">
        <v>228</v>
      </c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3"/>
    </row>
    <row r="122" spans="1:48" ht="15" customHeight="1">
      <c r="A122" s="167"/>
      <c r="B122" s="168"/>
      <c r="C122" s="168"/>
      <c r="D122" s="168"/>
      <c r="E122" s="168"/>
      <c r="F122" s="168"/>
      <c r="G122" s="168"/>
      <c r="H122" s="169"/>
      <c r="I122" s="173"/>
      <c r="J122" s="174"/>
      <c r="K122" s="174"/>
      <c r="L122" s="174"/>
      <c r="M122" s="174"/>
      <c r="N122" s="174"/>
      <c r="O122" s="174"/>
      <c r="P122" s="175"/>
      <c r="Q122" s="135">
        <v>3090</v>
      </c>
      <c r="R122" s="136"/>
      <c r="S122" s="137"/>
      <c r="T122" s="135"/>
      <c r="U122" s="136"/>
      <c r="V122" s="137"/>
      <c r="W122" s="138">
        <f t="shared" si="4"/>
        <v>0</v>
      </c>
      <c r="X122" s="139"/>
      <c r="Y122" s="139"/>
      <c r="Z122" s="140"/>
      <c r="AA122" s="141" t="s">
        <v>229</v>
      </c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3"/>
    </row>
    <row r="123" spans="1:48" ht="15" customHeight="1">
      <c r="A123" s="167"/>
      <c r="B123" s="168"/>
      <c r="C123" s="168"/>
      <c r="D123" s="168"/>
      <c r="E123" s="168"/>
      <c r="F123" s="168"/>
      <c r="G123" s="168"/>
      <c r="H123" s="169"/>
      <c r="I123" s="141" t="s">
        <v>230</v>
      </c>
      <c r="J123" s="142"/>
      <c r="K123" s="142"/>
      <c r="L123" s="142"/>
      <c r="M123" s="142"/>
      <c r="N123" s="142"/>
      <c r="O123" s="142"/>
      <c r="P123" s="143"/>
      <c r="Q123" s="135">
        <v>2060</v>
      </c>
      <c r="R123" s="136"/>
      <c r="S123" s="137"/>
      <c r="T123" s="135"/>
      <c r="U123" s="136"/>
      <c r="V123" s="137"/>
      <c r="W123" s="138">
        <f t="shared" si="4"/>
        <v>0</v>
      </c>
      <c r="X123" s="139"/>
      <c r="Y123" s="139"/>
      <c r="Z123" s="140"/>
      <c r="AA123" s="141" t="s">
        <v>231</v>
      </c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3"/>
    </row>
    <row r="124" spans="1:48" ht="15" customHeight="1">
      <c r="A124" s="167"/>
      <c r="B124" s="168"/>
      <c r="C124" s="168"/>
      <c r="D124" s="168"/>
      <c r="E124" s="168"/>
      <c r="F124" s="168"/>
      <c r="G124" s="168"/>
      <c r="H124" s="169"/>
      <c r="I124" s="141" t="s">
        <v>232</v>
      </c>
      <c r="J124" s="142"/>
      <c r="K124" s="142"/>
      <c r="L124" s="142"/>
      <c r="M124" s="142"/>
      <c r="N124" s="142"/>
      <c r="O124" s="142"/>
      <c r="P124" s="143"/>
      <c r="Q124" s="135">
        <v>260</v>
      </c>
      <c r="R124" s="136"/>
      <c r="S124" s="137"/>
      <c r="T124" s="135"/>
      <c r="U124" s="136"/>
      <c r="V124" s="137"/>
      <c r="W124" s="138">
        <f t="shared" si="4"/>
        <v>0</v>
      </c>
      <c r="X124" s="139"/>
      <c r="Y124" s="139"/>
      <c r="Z124" s="140"/>
      <c r="AA124" s="141" t="s">
        <v>233</v>
      </c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3"/>
    </row>
    <row r="125" spans="1:48" ht="15" customHeight="1">
      <c r="A125" s="167"/>
      <c r="B125" s="168"/>
      <c r="C125" s="168"/>
      <c r="D125" s="168"/>
      <c r="E125" s="168"/>
      <c r="F125" s="168"/>
      <c r="G125" s="168"/>
      <c r="H125" s="169"/>
      <c r="I125" s="141" t="s">
        <v>307</v>
      </c>
      <c r="J125" s="142"/>
      <c r="K125" s="142"/>
      <c r="L125" s="142"/>
      <c r="M125" s="142"/>
      <c r="N125" s="142"/>
      <c r="O125" s="142"/>
      <c r="P125" s="143"/>
      <c r="Q125" s="135">
        <v>1030</v>
      </c>
      <c r="R125" s="136"/>
      <c r="S125" s="137"/>
      <c r="T125" s="135"/>
      <c r="U125" s="136"/>
      <c r="V125" s="137"/>
      <c r="W125" s="138">
        <f t="shared" si="4"/>
        <v>0</v>
      </c>
      <c r="X125" s="139"/>
      <c r="Y125" s="139"/>
      <c r="Z125" s="140"/>
      <c r="AA125" s="141" t="s">
        <v>234</v>
      </c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3"/>
    </row>
    <row r="126" spans="1:48" ht="15" customHeight="1">
      <c r="A126" s="167"/>
      <c r="B126" s="168"/>
      <c r="C126" s="168"/>
      <c r="D126" s="168"/>
      <c r="E126" s="168"/>
      <c r="F126" s="168"/>
      <c r="G126" s="168"/>
      <c r="H126" s="169"/>
      <c r="I126" s="141" t="s">
        <v>308</v>
      </c>
      <c r="J126" s="142"/>
      <c r="K126" s="142"/>
      <c r="L126" s="142"/>
      <c r="M126" s="142"/>
      <c r="N126" s="142"/>
      <c r="O126" s="142"/>
      <c r="P126" s="143"/>
      <c r="Q126" s="135">
        <v>310</v>
      </c>
      <c r="R126" s="136"/>
      <c r="S126" s="137"/>
      <c r="T126" s="135"/>
      <c r="U126" s="136"/>
      <c r="V126" s="137"/>
      <c r="W126" s="138">
        <f>Q126*T126</f>
        <v>0</v>
      </c>
      <c r="X126" s="139"/>
      <c r="Y126" s="139"/>
      <c r="Z126" s="140"/>
      <c r="AA126" s="141" t="s">
        <v>235</v>
      </c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3"/>
    </row>
    <row r="127" spans="1:48" ht="15" customHeight="1">
      <c r="A127" s="167"/>
      <c r="B127" s="168"/>
      <c r="C127" s="168"/>
      <c r="D127" s="168"/>
      <c r="E127" s="168"/>
      <c r="F127" s="168"/>
      <c r="G127" s="168"/>
      <c r="H127" s="169"/>
      <c r="I127" s="141" t="s">
        <v>309</v>
      </c>
      <c r="J127" s="142"/>
      <c r="K127" s="142"/>
      <c r="L127" s="142"/>
      <c r="M127" s="142"/>
      <c r="N127" s="142"/>
      <c r="O127" s="142"/>
      <c r="P127" s="143"/>
      <c r="Q127" s="135">
        <v>60</v>
      </c>
      <c r="R127" s="136"/>
      <c r="S127" s="137"/>
      <c r="T127" s="135"/>
      <c r="U127" s="136"/>
      <c r="V127" s="137"/>
      <c r="W127" s="138">
        <f t="shared" si="4"/>
        <v>0</v>
      </c>
      <c r="X127" s="139"/>
      <c r="Y127" s="139"/>
      <c r="Z127" s="140"/>
      <c r="AA127" s="141" t="s">
        <v>310</v>
      </c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3"/>
    </row>
    <row r="128" spans="1:48" ht="15" customHeight="1">
      <c r="A128" s="167"/>
      <c r="B128" s="168"/>
      <c r="C128" s="168"/>
      <c r="D128" s="168"/>
      <c r="E128" s="168"/>
      <c r="F128" s="168"/>
      <c r="G128" s="168"/>
      <c r="H128" s="169"/>
      <c r="I128" s="141" t="s">
        <v>236</v>
      </c>
      <c r="J128" s="142"/>
      <c r="K128" s="142"/>
      <c r="L128" s="142"/>
      <c r="M128" s="142"/>
      <c r="N128" s="142"/>
      <c r="O128" s="142"/>
      <c r="P128" s="143"/>
      <c r="Q128" s="135">
        <v>160</v>
      </c>
      <c r="R128" s="136"/>
      <c r="S128" s="137"/>
      <c r="T128" s="135"/>
      <c r="U128" s="136"/>
      <c r="V128" s="137"/>
      <c r="W128" s="138">
        <f t="shared" si="4"/>
        <v>0</v>
      </c>
      <c r="X128" s="139"/>
      <c r="Y128" s="139"/>
      <c r="Z128" s="140"/>
      <c r="AA128" s="141" t="s">
        <v>311</v>
      </c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3"/>
    </row>
    <row r="129" spans="1:48" ht="15" customHeight="1">
      <c r="A129" s="167"/>
      <c r="B129" s="168"/>
      <c r="C129" s="168"/>
      <c r="D129" s="168"/>
      <c r="E129" s="168"/>
      <c r="F129" s="168"/>
      <c r="G129" s="168"/>
      <c r="H129" s="169"/>
      <c r="I129" s="141" t="s">
        <v>237</v>
      </c>
      <c r="J129" s="142"/>
      <c r="K129" s="142"/>
      <c r="L129" s="142"/>
      <c r="M129" s="142"/>
      <c r="N129" s="142"/>
      <c r="O129" s="142"/>
      <c r="P129" s="143"/>
      <c r="Q129" s="135">
        <v>330</v>
      </c>
      <c r="R129" s="136"/>
      <c r="S129" s="137"/>
      <c r="T129" s="135"/>
      <c r="U129" s="136"/>
      <c r="V129" s="137"/>
      <c r="W129" s="138">
        <f t="shared" si="4"/>
        <v>0</v>
      </c>
      <c r="X129" s="139"/>
      <c r="Y129" s="139"/>
      <c r="Z129" s="140"/>
      <c r="AA129" s="141" t="s">
        <v>238</v>
      </c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3"/>
    </row>
    <row r="130" spans="1:48" ht="15" customHeight="1">
      <c r="A130" s="167"/>
      <c r="B130" s="168"/>
      <c r="C130" s="168"/>
      <c r="D130" s="168"/>
      <c r="E130" s="168"/>
      <c r="F130" s="168"/>
      <c r="G130" s="168"/>
      <c r="H130" s="169"/>
      <c r="I130" s="141" t="s">
        <v>239</v>
      </c>
      <c r="J130" s="142"/>
      <c r="K130" s="142"/>
      <c r="L130" s="142"/>
      <c r="M130" s="142"/>
      <c r="N130" s="142"/>
      <c r="O130" s="142"/>
      <c r="P130" s="143"/>
      <c r="Q130" s="135">
        <v>330</v>
      </c>
      <c r="R130" s="136"/>
      <c r="S130" s="137"/>
      <c r="T130" s="135"/>
      <c r="U130" s="136"/>
      <c r="V130" s="137"/>
      <c r="W130" s="138">
        <f t="shared" si="4"/>
        <v>0</v>
      </c>
      <c r="X130" s="139"/>
      <c r="Y130" s="139"/>
      <c r="Z130" s="140"/>
      <c r="AA130" s="141" t="s">
        <v>313</v>
      </c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3"/>
    </row>
    <row r="131" spans="1:48" ht="15" customHeight="1">
      <c r="A131" s="167"/>
      <c r="B131" s="168"/>
      <c r="C131" s="168"/>
      <c r="D131" s="168"/>
      <c r="E131" s="168"/>
      <c r="F131" s="168"/>
      <c r="G131" s="168"/>
      <c r="H131" s="169"/>
      <c r="I131" s="141" t="s">
        <v>240</v>
      </c>
      <c r="J131" s="142"/>
      <c r="K131" s="142"/>
      <c r="L131" s="142"/>
      <c r="M131" s="142"/>
      <c r="N131" s="142"/>
      <c r="O131" s="142"/>
      <c r="P131" s="143"/>
      <c r="Q131" s="135">
        <v>100</v>
      </c>
      <c r="R131" s="136"/>
      <c r="S131" s="137"/>
      <c r="T131" s="135"/>
      <c r="U131" s="136"/>
      <c r="V131" s="137"/>
      <c r="W131" s="138">
        <f t="shared" si="4"/>
        <v>0</v>
      </c>
      <c r="X131" s="139"/>
      <c r="Y131" s="139"/>
      <c r="Z131" s="140"/>
      <c r="AA131" s="141" t="s">
        <v>241</v>
      </c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3"/>
    </row>
    <row r="132" spans="1:48" ht="15" customHeight="1">
      <c r="A132" s="167"/>
      <c r="B132" s="168"/>
      <c r="C132" s="168"/>
      <c r="D132" s="168"/>
      <c r="E132" s="168"/>
      <c r="F132" s="168"/>
      <c r="G132" s="168"/>
      <c r="H132" s="169"/>
      <c r="I132" s="141" t="s">
        <v>242</v>
      </c>
      <c r="J132" s="142"/>
      <c r="K132" s="142"/>
      <c r="L132" s="142"/>
      <c r="M132" s="142"/>
      <c r="N132" s="142"/>
      <c r="O132" s="142"/>
      <c r="P132" s="143"/>
      <c r="Q132" s="135">
        <v>130</v>
      </c>
      <c r="R132" s="136"/>
      <c r="S132" s="137"/>
      <c r="T132" s="135"/>
      <c r="U132" s="136"/>
      <c r="V132" s="137"/>
      <c r="W132" s="138">
        <f t="shared" si="4"/>
        <v>0</v>
      </c>
      <c r="X132" s="139"/>
      <c r="Y132" s="139"/>
      <c r="Z132" s="140"/>
      <c r="AA132" s="141" t="s">
        <v>243</v>
      </c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3"/>
    </row>
    <row r="133" spans="1:48" ht="15" customHeight="1">
      <c r="A133" s="167"/>
      <c r="B133" s="168"/>
      <c r="C133" s="168"/>
      <c r="D133" s="168"/>
      <c r="E133" s="168"/>
      <c r="F133" s="168"/>
      <c r="G133" s="168"/>
      <c r="H133" s="169"/>
      <c r="I133" s="141" t="s">
        <v>244</v>
      </c>
      <c r="J133" s="142"/>
      <c r="K133" s="142"/>
      <c r="L133" s="142"/>
      <c r="M133" s="142"/>
      <c r="N133" s="142"/>
      <c r="O133" s="142"/>
      <c r="P133" s="143"/>
      <c r="Q133" s="179" t="s">
        <v>157</v>
      </c>
      <c r="R133" s="180"/>
      <c r="S133" s="181"/>
      <c r="T133" s="179"/>
      <c r="U133" s="180"/>
      <c r="V133" s="181"/>
      <c r="W133" s="138">
        <v>0</v>
      </c>
      <c r="X133" s="139"/>
      <c r="Y133" s="139"/>
      <c r="Z133" s="140"/>
      <c r="AA133" s="141" t="s">
        <v>245</v>
      </c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3"/>
    </row>
    <row r="134" spans="1:48" ht="15" customHeight="1">
      <c r="A134" s="167"/>
      <c r="B134" s="168"/>
      <c r="C134" s="168"/>
      <c r="D134" s="168"/>
      <c r="E134" s="168"/>
      <c r="F134" s="168"/>
      <c r="G134" s="168"/>
      <c r="H134" s="169"/>
      <c r="I134" s="141" t="s">
        <v>246</v>
      </c>
      <c r="J134" s="142"/>
      <c r="K134" s="142"/>
      <c r="L134" s="142"/>
      <c r="M134" s="142"/>
      <c r="N134" s="142"/>
      <c r="O134" s="142"/>
      <c r="P134" s="143"/>
      <c r="Q134" s="135">
        <v>110</v>
      </c>
      <c r="R134" s="136"/>
      <c r="S134" s="137"/>
      <c r="T134" s="135"/>
      <c r="U134" s="136"/>
      <c r="V134" s="137"/>
      <c r="W134" s="138">
        <f>Q134*T134</f>
        <v>0</v>
      </c>
      <c r="X134" s="139"/>
      <c r="Y134" s="139"/>
      <c r="Z134" s="140"/>
      <c r="AA134" s="141" t="s">
        <v>312</v>
      </c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3"/>
    </row>
    <row r="135" spans="1:48" ht="15" customHeight="1">
      <c r="A135" s="173"/>
      <c r="B135" s="174"/>
      <c r="C135" s="174"/>
      <c r="D135" s="174"/>
      <c r="E135" s="174"/>
      <c r="F135" s="174"/>
      <c r="G135" s="174"/>
      <c r="H135" s="175"/>
      <c r="I135" s="141" t="s">
        <v>247</v>
      </c>
      <c r="J135" s="142"/>
      <c r="K135" s="142"/>
      <c r="L135" s="142"/>
      <c r="M135" s="142"/>
      <c r="N135" s="142"/>
      <c r="O135" s="142"/>
      <c r="P135" s="143"/>
      <c r="Q135" s="179" t="s">
        <v>158</v>
      </c>
      <c r="R135" s="180"/>
      <c r="S135" s="181"/>
      <c r="T135" s="179"/>
      <c r="U135" s="180"/>
      <c r="V135" s="181"/>
      <c r="W135" s="138">
        <v>0</v>
      </c>
      <c r="X135" s="139"/>
      <c r="Y135" s="139"/>
      <c r="Z135" s="140"/>
      <c r="AA135" s="141" t="s">
        <v>248</v>
      </c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3"/>
    </row>
    <row r="136" spans="1:48" ht="15" customHeight="1">
      <c r="A136" s="182" t="s">
        <v>60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4"/>
      <c r="T136" s="185">
        <f>SUM(W69:Z135)</f>
        <v>0</v>
      </c>
      <c r="U136" s="186"/>
      <c r="V136" s="186"/>
      <c r="W136" s="186"/>
      <c r="X136" s="186"/>
      <c r="Y136" s="186"/>
      <c r="Z136" s="187"/>
      <c r="AA136" s="176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8"/>
    </row>
    <row r="137" spans="17:27" ht="15" customHeight="1"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</sheetData>
  <sheetProtection/>
  <protectedRanges>
    <protectedRange sqref="E12:E14 C12:C14 G12:G14 C24:C25" name="範囲3"/>
    <protectedRange sqref="B12:B14" name="範囲1"/>
  </protectedRanges>
  <mergeCells count="732">
    <mergeCell ref="W57:Z57"/>
    <mergeCell ref="T57:V57"/>
    <mergeCell ref="Q57:S57"/>
    <mergeCell ref="I57:P57"/>
    <mergeCell ref="A6:P6"/>
    <mergeCell ref="A7:H7"/>
    <mergeCell ref="I7:P7"/>
    <mergeCell ref="A10:H10"/>
    <mergeCell ref="I10:P10"/>
    <mergeCell ref="A8:H8"/>
    <mergeCell ref="I8:P8"/>
    <mergeCell ref="A9:H9"/>
    <mergeCell ref="I9:P9"/>
    <mergeCell ref="AM2:AO3"/>
    <mergeCell ref="AP2:AV3"/>
    <mergeCell ref="A5:P5"/>
    <mergeCell ref="Q5:S5"/>
    <mergeCell ref="T5:V5"/>
    <mergeCell ref="W5:Z5"/>
    <mergeCell ref="AA5:AV5"/>
    <mergeCell ref="Q6:S6"/>
    <mergeCell ref="T6:V6"/>
    <mergeCell ref="W6:Z6"/>
    <mergeCell ref="AA6:AV6"/>
    <mergeCell ref="Q7:S7"/>
    <mergeCell ref="T7:V7"/>
    <mergeCell ref="W7:Z7"/>
    <mergeCell ref="AA7:AV7"/>
    <mergeCell ref="AA15:AV15"/>
    <mergeCell ref="Q8:S8"/>
    <mergeCell ref="T8:V8"/>
    <mergeCell ref="W8:Z8"/>
    <mergeCell ref="AA8:AV8"/>
    <mergeCell ref="Q9:S9"/>
    <mergeCell ref="T9:V9"/>
    <mergeCell ref="W9:Z9"/>
    <mergeCell ref="AA9:AV9"/>
    <mergeCell ref="Q10:S10"/>
    <mergeCell ref="T10:V10"/>
    <mergeCell ref="W10:Z10"/>
    <mergeCell ref="AA10:AV10"/>
    <mergeCell ref="A12:S12"/>
    <mergeCell ref="T12:Z12"/>
    <mergeCell ref="AA12:AV12"/>
    <mergeCell ref="AA11:AV11"/>
    <mergeCell ref="I11:P11"/>
    <mergeCell ref="W16:Z16"/>
    <mergeCell ref="AA16:AV16"/>
    <mergeCell ref="A15:P15"/>
    <mergeCell ref="Q15:S15"/>
    <mergeCell ref="T15:V15"/>
    <mergeCell ref="A16:H16"/>
    <mergeCell ref="I16:P16"/>
    <mergeCell ref="Q16:S16"/>
    <mergeCell ref="T16:V16"/>
    <mergeCell ref="W15:Z15"/>
    <mergeCell ref="A19:H19"/>
    <mergeCell ref="I19:P19"/>
    <mergeCell ref="Q19:S19"/>
    <mergeCell ref="T19:V19"/>
    <mergeCell ref="A18:H18"/>
    <mergeCell ref="I18:P18"/>
    <mergeCell ref="Q18:S18"/>
    <mergeCell ref="T18:V18"/>
    <mergeCell ref="W20:Z20"/>
    <mergeCell ref="AA20:AV20"/>
    <mergeCell ref="W21:Z21"/>
    <mergeCell ref="AA21:AV21"/>
    <mergeCell ref="W18:Z18"/>
    <mergeCell ref="AA18:AV18"/>
    <mergeCell ref="W19:Z19"/>
    <mergeCell ref="AA19:AV19"/>
    <mergeCell ref="Q21:S21"/>
    <mergeCell ref="T21:V21"/>
    <mergeCell ref="Q20:S20"/>
    <mergeCell ref="T20:V20"/>
    <mergeCell ref="A20:H20"/>
    <mergeCell ref="I20:P20"/>
    <mergeCell ref="A21:H21"/>
    <mergeCell ref="I21:P21"/>
    <mergeCell ref="A22:H22"/>
    <mergeCell ref="I22:P22"/>
    <mergeCell ref="Q22:S22"/>
    <mergeCell ref="T22:V22"/>
    <mergeCell ref="A23:H23"/>
    <mergeCell ref="I23:P23"/>
    <mergeCell ref="Q23:S23"/>
    <mergeCell ref="T23:V23"/>
    <mergeCell ref="W24:Z24"/>
    <mergeCell ref="AA24:AV24"/>
    <mergeCell ref="W25:Z25"/>
    <mergeCell ref="AA25:AV25"/>
    <mergeCell ref="W22:Z22"/>
    <mergeCell ref="AA22:AV22"/>
    <mergeCell ref="W23:Z23"/>
    <mergeCell ref="AA23:AV23"/>
    <mergeCell ref="Q25:S25"/>
    <mergeCell ref="T25:V25"/>
    <mergeCell ref="Q24:S24"/>
    <mergeCell ref="T24:V24"/>
    <mergeCell ref="A24:H24"/>
    <mergeCell ref="I24:P24"/>
    <mergeCell ref="A25:H25"/>
    <mergeCell ref="I25:P25"/>
    <mergeCell ref="A26:H26"/>
    <mergeCell ref="I26:P26"/>
    <mergeCell ref="Q26:S26"/>
    <mergeCell ref="T26:V26"/>
    <mergeCell ref="W27:Z27"/>
    <mergeCell ref="AA27:AV27"/>
    <mergeCell ref="A27:H27"/>
    <mergeCell ref="I27:P27"/>
    <mergeCell ref="AA28:AV28"/>
    <mergeCell ref="W26:Z26"/>
    <mergeCell ref="AA26:AV26"/>
    <mergeCell ref="Q28:S28"/>
    <mergeCell ref="T28:V28"/>
    <mergeCell ref="Q27:S27"/>
    <mergeCell ref="T27:V27"/>
    <mergeCell ref="A28:H28"/>
    <mergeCell ref="I28:P28"/>
    <mergeCell ref="A33:H33"/>
    <mergeCell ref="I33:P33"/>
    <mergeCell ref="Q33:S33"/>
    <mergeCell ref="T33:V33"/>
    <mergeCell ref="A31:H31"/>
    <mergeCell ref="I31:P31"/>
    <mergeCell ref="Q31:S31"/>
    <mergeCell ref="T31:V31"/>
    <mergeCell ref="W35:Z35"/>
    <mergeCell ref="AA35:AV35"/>
    <mergeCell ref="W33:Z33"/>
    <mergeCell ref="AA33:AV33"/>
    <mergeCell ref="W34:Z34"/>
    <mergeCell ref="AA34:AV34"/>
    <mergeCell ref="Q34:S34"/>
    <mergeCell ref="T34:V34"/>
    <mergeCell ref="A34:H34"/>
    <mergeCell ref="I34:P34"/>
    <mergeCell ref="A35:H35"/>
    <mergeCell ref="I35:P35"/>
    <mergeCell ref="Q36:S36"/>
    <mergeCell ref="A37:G37"/>
    <mergeCell ref="I37:P37"/>
    <mergeCell ref="Q37:S37"/>
    <mergeCell ref="Q35:S35"/>
    <mergeCell ref="T35:V35"/>
    <mergeCell ref="AA36:AV36"/>
    <mergeCell ref="AA41:AV41"/>
    <mergeCell ref="AA40:AV40"/>
    <mergeCell ref="T37:V37"/>
    <mergeCell ref="W37:Z37"/>
    <mergeCell ref="AA37:AV37"/>
    <mergeCell ref="T39:V39"/>
    <mergeCell ref="W39:Z39"/>
    <mergeCell ref="AA39:AV39"/>
    <mergeCell ref="T41:V41"/>
    <mergeCell ref="A39:G39"/>
    <mergeCell ref="I39:P39"/>
    <mergeCell ref="Q39:S39"/>
    <mergeCell ref="T36:V36"/>
    <mergeCell ref="W36:Z36"/>
    <mergeCell ref="H36:H41"/>
    <mergeCell ref="W40:Z40"/>
    <mergeCell ref="W41:Z41"/>
    <mergeCell ref="A36:G36"/>
    <mergeCell ref="I36:P36"/>
    <mergeCell ref="T40:V40"/>
    <mergeCell ref="A40:G40"/>
    <mergeCell ref="I40:P40"/>
    <mergeCell ref="Q40:S40"/>
    <mergeCell ref="A41:G41"/>
    <mergeCell ref="I41:P41"/>
    <mergeCell ref="Q41:S41"/>
    <mergeCell ref="T44:V44"/>
    <mergeCell ref="W42:Z42"/>
    <mergeCell ref="AA42:AV42"/>
    <mergeCell ref="A43:G43"/>
    <mergeCell ref="AA43:AV43"/>
    <mergeCell ref="T43:V43"/>
    <mergeCell ref="W43:Z43"/>
    <mergeCell ref="A42:G42"/>
    <mergeCell ref="Q43:S43"/>
    <mergeCell ref="W44:Z44"/>
    <mergeCell ref="W117:Z117"/>
    <mergeCell ref="AA117:AV117"/>
    <mergeCell ref="T116:V116"/>
    <mergeCell ref="W116:Z116"/>
    <mergeCell ref="AA116:AV116"/>
    <mergeCell ref="W46:Z46"/>
    <mergeCell ref="T54:V54"/>
    <mergeCell ref="W54:Z54"/>
    <mergeCell ref="AA50:AV50"/>
    <mergeCell ref="W56:Z56"/>
    <mergeCell ref="A44:G44"/>
    <mergeCell ref="I44:P44"/>
    <mergeCell ref="Q44:S44"/>
    <mergeCell ref="H42:H44"/>
    <mergeCell ref="I42:P42"/>
    <mergeCell ref="Q42:S42"/>
    <mergeCell ref="I43:P43"/>
    <mergeCell ref="T42:V42"/>
    <mergeCell ref="AA44:AV44"/>
    <mergeCell ref="A45:G45"/>
    <mergeCell ref="H45:H47"/>
    <mergeCell ref="I45:P45"/>
    <mergeCell ref="Q45:S45"/>
    <mergeCell ref="T45:V45"/>
    <mergeCell ref="W45:Z45"/>
    <mergeCell ref="Q47:S47"/>
    <mergeCell ref="T47:V47"/>
    <mergeCell ref="AA45:AV45"/>
    <mergeCell ref="AA46:AV46"/>
    <mergeCell ref="A47:G47"/>
    <mergeCell ref="A48:G48"/>
    <mergeCell ref="H48:H49"/>
    <mergeCell ref="AA47:AV47"/>
    <mergeCell ref="I46:P46"/>
    <mergeCell ref="Q46:S46"/>
    <mergeCell ref="T46:V46"/>
    <mergeCell ref="A46:G46"/>
    <mergeCell ref="I47:P47"/>
    <mergeCell ref="AA48:AV48"/>
    <mergeCell ref="A49:G49"/>
    <mergeCell ref="I49:P49"/>
    <mergeCell ref="Q49:S49"/>
    <mergeCell ref="T49:V49"/>
    <mergeCell ref="W49:Z49"/>
    <mergeCell ref="AA49:AV49"/>
    <mergeCell ref="W47:Z47"/>
    <mergeCell ref="T50:V50"/>
    <mergeCell ref="T52:V52"/>
    <mergeCell ref="W48:Z48"/>
    <mergeCell ref="Q48:S48"/>
    <mergeCell ref="I50:P50"/>
    <mergeCell ref="Q50:S50"/>
    <mergeCell ref="W50:Z50"/>
    <mergeCell ref="I48:P48"/>
    <mergeCell ref="T48:V48"/>
    <mergeCell ref="W52:Z52"/>
    <mergeCell ref="A51:G51"/>
    <mergeCell ref="I51:P51"/>
    <mergeCell ref="Q51:S51"/>
    <mergeCell ref="T51:V51"/>
    <mergeCell ref="W51:Z51"/>
    <mergeCell ref="AA51:AV51"/>
    <mergeCell ref="H50:H54"/>
    <mergeCell ref="A52:G52"/>
    <mergeCell ref="I52:P52"/>
    <mergeCell ref="Q52:S52"/>
    <mergeCell ref="A50:G50"/>
    <mergeCell ref="I54:P54"/>
    <mergeCell ref="Q54:S54"/>
    <mergeCell ref="AA52:AV52"/>
    <mergeCell ref="A53:G53"/>
    <mergeCell ref="I53:P53"/>
    <mergeCell ref="Q53:S53"/>
    <mergeCell ref="T53:V53"/>
    <mergeCell ref="W53:Z53"/>
    <mergeCell ref="AA53:AV53"/>
    <mergeCell ref="T58:V58"/>
    <mergeCell ref="AA54:AV54"/>
    <mergeCell ref="A55:G55"/>
    <mergeCell ref="I55:P55"/>
    <mergeCell ref="Q55:S55"/>
    <mergeCell ref="T55:V55"/>
    <mergeCell ref="W55:Z55"/>
    <mergeCell ref="AA55:AV55"/>
    <mergeCell ref="A54:G54"/>
    <mergeCell ref="A57:G57"/>
    <mergeCell ref="AA56:AV56"/>
    <mergeCell ref="W58:Z58"/>
    <mergeCell ref="AA58:AV58"/>
    <mergeCell ref="A56:G56"/>
    <mergeCell ref="I56:P56"/>
    <mergeCell ref="Q56:S56"/>
    <mergeCell ref="T56:V56"/>
    <mergeCell ref="A58:G58"/>
    <mergeCell ref="I58:P58"/>
    <mergeCell ref="Q58:S58"/>
    <mergeCell ref="Q59:S59"/>
    <mergeCell ref="T59:V59"/>
    <mergeCell ref="A59:G59"/>
    <mergeCell ref="I59:P59"/>
    <mergeCell ref="W59:Z59"/>
    <mergeCell ref="AA59:AV59"/>
    <mergeCell ref="A60:G60"/>
    <mergeCell ref="I60:P60"/>
    <mergeCell ref="Q60:S60"/>
    <mergeCell ref="T60:V60"/>
    <mergeCell ref="A61:G61"/>
    <mergeCell ref="I61:P61"/>
    <mergeCell ref="Q61:S61"/>
    <mergeCell ref="T61:V61"/>
    <mergeCell ref="W62:Z62"/>
    <mergeCell ref="AA62:AV62"/>
    <mergeCell ref="W63:Z63"/>
    <mergeCell ref="AA63:AV63"/>
    <mergeCell ref="W60:Z60"/>
    <mergeCell ref="AA60:AV60"/>
    <mergeCell ref="W61:Z61"/>
    <mergeCell ref="AA61:AV61"/>
    <mergeCell ref="Q63:S63"/>
    <mergeCell ref="T63:V63"/>
    <mergeCell ref="Q62:S62"/>
    <mergeCell ref="T62:V62"/>
    <mergeCell ref="A62:G62"/>
    <mergeCell ref="I62:P62"/>
    <mergeCell ref="A63:G63"/>
    <mergeCell ref="I63:P63"/>
    <mergeCell ref="A64:G64"/>
    <mergeCell ref="I64:P64"/>
    <mergeCell ref="Q64:S64"/>
    <mergeCell ref="T64:V64"/>
    <mergeCell ref="A117:G117"/>
    <mergeCell ref="Q117:S117"/>
    <mergeCell ref="T117:V117"/>
    <mergeCell ref="A116:G116"/>
    <mergeCell ref="I116:P116"/>
    <mergeCell ref="Q116:S116"/>
    <mergeCell ref="W66:Z66"/>
    <mergeCell ref="AA66:AV66"/>
    <mergeCell ref="W67:Z67"/>
    <mergeCell ref="AA67:AV67"/>
    <mergeCell ref="W64:Z64"/>
    <mergeCell ref="AA64:AV64"/>
    <mergeCell ref="W65:Z65"/>
    <mergeCell ref="AA65:AV65"/>
    <mergeCell ref="Q67:S67"/>
    <mergeCell ref="T67:V67"/>
    <mergeCell ref="Q66:S66"/>
    <mergeCell ref="T66:V66"/>
    <mergeCell ref="A66:G66"/>
    <mergeCell ref="I66:P66"/>
    <mergeCell ref="A67:G67"/>
    <mergeCell ref="I67:P67"/>
    <mergeCell ref="A68:S68"/>
    <mergeCell ref="T68:Z68"/>
    <mergeCell ref="AA68:AV68"/>
    <mergeCell ref="Q69:S69"/>
    <mergeCell ref="W69:Z69"/>
    <mergeCell ref="AA69:AV69"/>
    <mergeCell ref="AA71:AV71"/>
    <mergeCell ref="I71:P71"/>
    <mergeCell ref="Q71:S71"/>
    <mergeCell ref="T69:V69"/>
    <mergeCell ref="I70:P70"/>
    <mergeCell ref="Q70:S70"/>
    <mergeCell ref="T70:V70"/>
    <mergeCell ref="A70:G72"/>
    <mergeCell ref="AA72:AV72"/>
    <mergeCell ref="H69:H71"/>
    <mergeCell ref="I69:P69"/>
    <mergeCell ref="H72:H74"/>
    <mergeCell ref="I72:P72"/>
    <mergeCell ref="Q72:S72"/>
    <mergeCell ref="W70:Z70"/>
    <mergeCell ref="AA70:AV70"/>
    <mergeCell ref="A69:G69"/>
    <mergeCell ref="T73:V73"/>
    <mergeCell ref="T71:V71"/>
    <mergeCell ref="W71:Z71"/>
    <mergeCell ref="W73:Z73"/>
    <mergeCell ref="T72:V72"/>
    <mergeCell ref="W72:Z72"/>
    <mergeCell ref="AA73:AV73"/>
    <mergeCell ref="A74:G74"/>
    <mergeCell ref="I74:P74"/>
    <mergeCell ref="Q74:S74"/>
    <mergeCell ref="T74:V74"/>
    <mergeCell ref="W74:Z74"/>
    <mergeCell ref="AA74:AV74"/>
    <mergeCell ref="A73:G73"/>
    <mergeCell ref="I73:P73"/>
    <mergeCell ref="Q73:S73"/>
    <mergeCell ref="H75:H77"/>
    <mergeCell ref="I75:P75"/>
    <mergeCell ref="Q75:S75"/>
    <mergeCell ref="A77:G77"/>
    <mergeCell ref="I77:P77"/>
    <mergeCell ref="Q77:S77"/>
    <mergeCell ref="T75:V75"/>
    <mergeCell ref="W75:Z75"/>
    <mergeCell ref="AA75:AV75"/>
    <mergeCell ref="A76:G76"/>
    <mergeCell ref="I76:P76"/>
    <mergeCell ref="Q76:S76"/>
    <mergeCell ref="T76:V76"/>
    <mergeCell ref="W76:Z76"/>
    <mergeCell ref="AA76:AV76"/>
    <mergeCell ref="A75:G75"/>
    <mergeCell ref="T77:V77"/>
    <mergeCell ref="W77:Z77"/>
    <mergeCell ref="AA77:AV77"/>
    <mergeCell ref="A78:H78"/>
    <mergeCell ref="I78:P79"/>
    <mergeCell ref="Q78:S79"/>
    <mergeCell ref="T78:V79"/>
    <mergeCell ref="W78:Z79"/>
    <mergeCell ref="AA78:AV78"/>
    <mergeCell ref="A79:H79"/>
    <mergeCell ref="AA79:AV79"/>
    <mergeCell ref="A80:H80"/>
    <mergeCell ref="I80:P80"/>
    <mergeCell ref="Q80:S80"/>
    <mergeCell ref="T80:V80"/>
    <mergeCell ref="W80:Z80"/>
    <mergeCell ref="AA80:AV80"/>
    <mergeCell ref="A81:H81"/>
    <mergeCell ref="I81:P81"/>
    <mergeCell ref="Q81:S81"/>
    <mergeCell ref="I83:P83"/>
    <mergeCell ref="Q83:S83"/>
    <mergeCell ref="A82:G82"/>
    <mergeCell ref="H82:H83"/>
    <mergeCell ref="I82:P82"/>
    <mergeCell ref="Q82:S82"/>
    <mergeCell ref="A83:G83"/>
    <mergeCell ref="T83:V83"/>
    <mergeCell ref="W83:Z83"/>
    <mergeCell ref="W81:Z81"/>
    <mergeCell ref="AA81:AV81"/>
    <mergeCell ref="T82:V82"/>
    <mergeCell ref="W82:Z82"/>
    <mergeCell ref="AA82:AV82"/>
    <mergeCell ref="T81:V81"/>
    <mergeCell ref="AA83:AV83"/>
    <mergeCell ref="A85:G85"/>
    <mergeCell ref="I85:P85"/>
    <mergeCell ref="AA85:AV85"/>
    <mergeCell ref="A84:G84"/>
    <mergeCell ref="H84:H88"/>
    <mergeCell ref="I84:P84"/>
    <mergeCell ref="Q84:S84"/>
    <mergeCell ref="Q86:S86"/>
    <mergeCell ref="Q85:S85"/>
    <mergeCell ref="T85:V85"/>
    <mergeCell ref="W85:Z85"/>
    <mergeCell ref="W86:Z86"/>
    <mergeCell ref="T84:V84"/>
    <mergeCell ref="W84:Z84"/>
    <mergeCell ref="AA86:AV86"/>
    <mergeCell ref="AA84:AV84"/>
    <mergeCell ref="A88:G88"/>
    <mergeCell ref="I88:P88"/>
    <mergeCell ref="Q88:S88"/>
    <mergeCell ref="T88:V88"/>
    <mergeCell ref="W88:Z88"/>
    <mergeCell ref="AA88:AV88"/>
    <mergeCell ref="A86:G86"/>
    <mergeCell ref="I86:P86"/>
    <mergeCell ref="T86:V86"/>
    <mergeCell ref="T89:V90"/>
    <mergeCell ref="W89:Z90"/>
    <mergeCell ref="AA89:AV89"/>
    <mergeCell ref="A90:G90"/>
    <mergeCell ref="AA90:AV90"/>
    <mergeCell ref="A89:G89"/>
    <mergeCell ref="H89:H90"/>
    <mergeCell ref="I89:P90"/>
    <mergeCell ref="Q89:S90"/>
    <mergeCell ref="T91:V92"/>
    <mergeCell ref="W91:Z92"/>
    <mergeCell ref="AA91:AV91"/>
    <mergeCell ref="A92:G92"/>
    <mergeCell ref="AA92:AV92"/>
    <mergeCell ref="A91:G91"/>
    <mergeCell ref="H91:H92"/>
    <mergeCell ref="I91:P92"/>
    <mergeCell ref="Q91:S92"/>
    <mergeCell ref="T93:V94"/>
    <mergeCell ref="W93:Z94"/>
    <mergeCell ref="AA93:AV93"/>
    <mergeCell ref="A94:G94"/>
    <mergeCell ref="AA94:AV94"/>
    <mergeCell ref="A93:G93"/>
    <mergeCell ref="H93:H94"/>
    <mergeCell ref="I93:P94"/>
    <mergeCell ref="Q93:S94"/>
    <mergeCell ref="T95:V96"/>
    <mergeCell ref="W95:Z96"/>
    <mergeCell ref="AA95:AV95"/>
    <mergeCell ref="A96:G96"/>
    <mergeCell ref="AA96:AV96"/>
    <mergeCell ref="A95:G95"/>
    <mergeCell ref="H95:H96"/>
    <mergeCell ref="I95:P96"/>
    <mergeCell ref="Q95:S96"/>
    <mergeCell ref="T97:V98"/>
    <mergeCell ref="W97:Z98"/>
    <mergeCell ref="AA97:AV97"/>
    <mergeCell ref="A98:G98"/>
    <mergeCell ref="AA98:AV98"/>
    <mergeCell ref="A97:G97"/>
    <mergeCell ref="H97:H98"/>
    <mergeCell ref="I97:P98"/>
    <mergeCell ref="Q97:S98"/>
    <mergeCell ref="T99:V100"/>
    <mergeCell ref="W99:Z100"/>
    <mergeCell ref="AA99:AV99"/>
    <mergeCell ref="A100:G100"/>
    <mergeCell ref="AA100:AV100"/>
    <mergeCell ref="A99:G99"/>
    <mergeCell ref="H99:H100"/>
    <mergeCell ref="I99:P100"/>
    <mergeCell ref="Q99:S100"/>
    <mergeCell ref="T101:V102"/>
    <mergeCell ref="W101:Z102"/>
    <mergeCell ref="AA101:AV101"/>
    <mergeCell ref="A102:G102"/>
    <mergeCell ref="AA102:AV102"/>
    <mergeCell ref="A101:G101"/>
    <mergeCell ref="H101:H102"/>
    <mergeCell ref="I101:P102"/>
    <mergeCell ref="Q101:S102"/>
    <mergeCell ref="T103:V104"/>
    <mergeCell ref="W103:Z104"/>
    <mergeCell ref="AA103:AV103"/>
    <mergeCell ref="A104:G104"/>
    <mergeCell ref="AA104:AV104"/>
    <mergeCell ref="A103:G103"/>
    <mergeCell ref="H103:H104"/>
    <mergeCell ref="I103:P104"/>
    <mergeCell ref="Q103:S104"/>
    <mergeCell ref="T105:V106"/>
    <mergeCell ref="W105:Z106"/>
    <mergeCell ref="AA105:AV105"/>
    <mergeCell ref="A106:G106"/>
    <mergeCell ref="AA106:AV106"/>
    <mergeCell ref="A105:G105"/>
    <mergeCell ref="H105:H106"/>
    <mergeCell ref="I105:P106"/>
    <mergeCell ref="Q105:S106"/>
    <mergeCell ref="T107:V108"/>
    <mergeCell ref="W107:Z108"/>
    <mergeCell ref="AA107:AV107"/>
    <mergeCell ref="A108:G108"/>
    <mergeCell ref="AA108:AV108"/>
    <mergeCell ref="A107:G107"/>
    <mergeCell ref="H107:H108"/>
    <mergeCell ref="I107:P108"/>
    <mergeCell ref="Q107:S108"/>
    <mergeCell ref="AA109:AV109"/>
    <mergeCell ref="A110:G110"/>
    <mergeCell ref="AA110:AV110"/>
    <mergeCell ref="A109:G109"/>
    <mergeCell ref="H109:H110"/>
    <mergeCell ref="I109:P110"/>
    <mergeCell ref="Q109:S110"/>
    <mergeCell ref="A111:G111"/>
    <mergeCell ref="H111:H112"/>
    <mergeCell ref="I111:P112"/>
    <mergeCell ref="Q111:S112"/>
    <mergeCell ref="T109:V110"/>
    <mergeCell ref="W109:Z110"/>
    <mergeCell ref="W113:Z114"/>
    <mergeCell ref="W115:Z115"/>
    <mergeCell ref="AA113:AV113"/>
    <mergeCell ref="AA115:AV115"/>
    <mergeCell ref="T111:V112"/>
    <mergeCell ref="W111:Z112"/>
    <mergeCell ref="AA111:AV111"/>
    <mergeCell ref="AA112:AV112"/>
    <mergeCell ref="AA114:AV114"/>
    <mergeCell ref="A115:G115"/>
    <mergeCell ref="I115:P115"/>
    <mergeCell ref="Q115:S115"/>
    <mergeCell ref="T115:V115"/>
    <mergeCell ref="A113:G113"/>
    <mergeCell ref="H113:H114"/>
    <mergeCell ref="I113:P114"/>
    <mergeCell ref="Q113:S114"/>
    <mergeCell ref="T113:V114"/>
    <mergeCell ref="A120:H120"/>
    <mergeCell ref="I120:P120"/>
    <mergeCell ref="Q120:S120"/>
    <mergeCell ref="T120:V120"/>
    <mergeCell ref="W119:Z119"/>
    <mergeCell ref="AA119:AV119"/>
    <mergeCell ref="Q119:S119"/>
    <mergeCell ref="T119:V119"/>
    <mergeCell ref="A119:H119"/>
    <mergeCell ref="I119:P119"/>
    <mergeCell ref="W120:Z120"/>
    <mergeCell ref="AA120:AV120"/>
    <mergeCell ref="A122:H122"/>
    <mergeCell ref="I122:P122"/>
    <mergeCell ref="Q122:S122"/>
    <mergeCell ref="T122:V122"/>
    <mergeCell ref="A121:H121"/>
    <mergeCell ref="I121:P121"/>
    <mergeCell ref="Q121:S121"/>
    <mergeCell ref="T121:V121"/>
    <mergeCell ref="W123:Z123"/>
    <mergeCell ref="AA123:AV123"/>
    <mergeCell ref="W124:Z124"/>
    <mergeCell ref="AA124:AV124"/>
    <mergeCell ref="W121:Z121"/>
    <mergeCell ref="AA121:AV121"/>
    <mergeCell ref="W122:Z122"/>
    <mergeCell ref="AA122:AV122"/>
    <mergeCell ref="Q124:S124"/>
    <mergeCell ref="T124:V124"/>
    <mergeCell ref="Q123:S123"/>
    <mergeCell ref="T123:V123"/>
    <mergeCell ref="A123:H123"/>
    <mergeCell ref="I123:P123"/>
    <mergeCell ref="A124:H124"/>
    <mergeCell ref="I124:P124"/>
    <mergeCell ref="A125:H125"/>
    <mergeCell ref="I125:P125"/>
    <mergeCell ref="Q125:S125"/>
    <mergeCell ref="T125:V125"/>
    <mergeCell ref="A127:H127"/>
    <mergeCell ref="I127:P127"/>
    <mergeCell ref="Q127:S127"/>
    <mergeCell ref="T127:V127"/>
    <mergeCell ref="A126:H126"/>
    <mergeCell ref="I126:P126"/>
    <mergeCell ref="W128:Z128"/>
    <mergeCell ref="AA128:AV128"/>
    <mergeCell ref="W129:Z129"/>
    <mergeCell ref="AA129:AV129"/>
    <mergeCell ref="W125:Z125"/>
    <mergeCell ref="AA125:AV125"/>
    <mergeCell ref="W127:Z127"/>
    <mergeCell ref="AA127:AV127"/>
    <mergeCell ref="Q129:S129"/>
    <mergeCell ref="T129:V129"/>
    <mergeCell ref="Q128:S128"/>
    <mergeCell ref="T128:V128"/>
    <mergeCell ref="A128:H128"/>
    <mergeCell ref="I128:P128"/>
    <mergeCell ref="A129:H129"/>
    <mergeCell ref="I129:P129"/>
    <mergeCell ref="A130:H130"/>
    <mergeCell ref="I130:P130"/>
    <mergeCell ref="Q130:S130"/>
    <mergeCell ref="T130:V130"/>
    <mergeCell ref="A131:H131"/>
    <mergeCell ref="I131:P131"/>
    <mergeCell ref="Q131:S131"/>
    <mergeCell ref="T131:V131"/>
    <mergeCell ref="AA132:AV132"/>
    <mergeCell ref="W133:Z133"/>
    <mergeCell ref="AA133:AV133"/>
    <mergeCell ref="W130:Z130"/>
    <mergeCell ref="AA130:AV130"/>
    <mergeCell ref="W131:Z131"/>
    <mergeCell ref="AA131:AV131"/>
    <mergeCell ref="AA135:AV135"/>
    <mergeCell ref="Q133:S133"/>
    <mergeCell ref="T133:V133"/>
    <mergeCell ref="Q132:S132"/>
    <mergeCell ref="T132:V132"/>
    <mergeCell ref="A132:H132"/>
    <mergeCell ref="I132:P132"/>
    <mergeCell ref="A133:H133"/>
    <mergeCell ref="I133:P133"/>
    <mergeCell ref="W132:Z132"/>
    <mergeCell ref="A135:H135"/>
    <mergeCell ref="I135:P135"/>
    <mergeCell ref="Q11:S11"/>
    <mergeCell ref="T11:V11"/>
    <mergeCell ref="W11:Z11"/>
    <mergeCell ref="A136:S136"/>
    <mergeCell ref="T136:Z136"/>
    <mergeCell ref="A134:H134"/>
    <mergeCell ref="I134:P134"/>
    <mergeCell ref="Q134:S134"/>
    <mergeCell ref="W118:Z118"/>
    <mergeCell ref="AA118:AV118"/>
    <mergeCell ref="I117:P117"/>
    <mergeCell ref="AA136:AV136"/>
    <mergeCell ref="W134:Z134"/>
    <mergeCell ref="AA134:AV134"/>
    <mergeCell ref="T134:V134"/>
    <mergeCell ref="Q135:S135"/>
    <mergeCell ref="T135:V135"/>
    <mergeCell ref="W135:Z135"/>
    <mergeCell ref="Q30:S30"/>
    <mergeCell ref="T30:V30"/>
    <mergeCell ref="W30:Z30"/>
    <mergeCell ref="AA30:AV30"/>
    <mergeCell ref="I17:P17"/>
    <mergeCell ref="Q17:S17"/>
    <mergeCell ref="W17:Z17"/>
    <mergeCell ref="T17:V17"/>
    <mergeCell ref="AA17:AV17"/>
    <mergeCell ref="W28:Z28"/>
    <mergeCell ref="W31:Z31"/>
    <mergeCell ref="AA31:AV31"/>
    <mergeCell ref="A29:H29"/>
    <mergeCell ref="I29:P29"/>
    <mergeCell ref="Q29:S29"/>
    <mergeCell ref="T29:V29"/>
    <mergeCell ref="W29:Z29"/>
    <mergeCell ref="AA29:AV29"/>
    <mergeCell ref="A30:H30"/>
    <mergeCell ref="I30:P30"/>
    <mergeCell ref="A32:H32"/>
    <mergeCell ref="I32:P32"/>
    <mergeCell ref="Q32:S32"/>
    <mergeCell ref="T32:V32"/>
    <mergeCell ref="W32:Z32"/>
    <mergeCell ref="AA32:AV32"/>
    <mergeCell ref="T65:V65"/>
    <mergeCell ref="Q65:S65"/>
    <mergeCell ref="I65:P65"/>
    <mergeCell ref="A65:G65"/>
    <mergeCell ref="A118:G118"/>
    <mergeCell ref="I118:P118"/>
    <mergeCell ref="Q118:S118"/>
    <mergeCell ref="T118:V118"/>
    <mergeCell ref="A114:G114"/>
    <mergeCell ref="A112:G112"/>
    <mergeCell ref="A38:G38"/>
    <mergeCell ref="I38:P38"/>
    <mergeCell ref="Q38:S38"/>
    <mergeCell ref="T38:V38"/>
    <mergeCell ref="W38:Z38"/>
    <mergeCell ref="AA38:AV38"/>
    <mergeCell ref="Q126:S126"/>
    <mergeCell ref="T126:V126"/>
    <mergeCell ref="W126:Z126"/>
    <mergeCell ref="AA126:AV126"/>
    <mergeCell ref="A87:G87"/>
    <mergeCell ref="I87:P87"/>
    <mergeCell ref="Q87:S87"/>
    <mergeCell ref="T87:V87"/>
    <mergeCell ref="W87:Z87"/>
    <mergeCell ref="AA87:AV87"/>
  </mergeCells>
  <printOptions horizontalCentered="1"/>
  <pageMargins left="0.1968503937007874" right="0.1968503937007874" top="0.5905511811023623" bottom="0" header="0.3937007874015748" footer="0"/>
  <pageSetup horizontalDpi="300" verticalDpi="300" orientation="portrait" paperSize="9" scale="78" r:id="rId1"/>
  <rowBreaks count="1" manualBreakCount="1">
    <brk id="6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独立行政法人国立少年自然の家</dc:creator>
  <cp:keywords/>
  <dc:description/>
  <cp:lastModifiedBy>smile</cp:lastModifiedBy>
  <cp:lastPrinted>2019-01-23T03:54:57Z</cp:lastPrinted>
  <dcterms:created xsi:type="dcterms:W3CDTF">2007-12-19T05:31:10Z</dcterms:created>
  <dcterms:modified xsi:type="dcterms:W3CDTF">2019-01-23T04:45:32Z</dcterms:modified>
  <cp:category/>
  <cp:version/>
  <cp:contentType/>
  <cp:contentStatus/>
</cp:coreProperties>
</file>